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0" documentId="8_{5DE1CB28-7CDE-4D8D-A650-DDF9DBA6E2C8}" xr6:coauthVersionLast="47" xr6:coauthVersionMax="47" xr10:uidLastSave="{00000000-0000-0000-0000-000000000000}"/>
  <bookViews>
    <workbookView xWindow="28680" yWindow="-120" windowWidth="29040" windowHeight="15720" xr2:uid="{01CF8AFF-9D6A-433F-A5C7-2D34FF774C96}"/>
  </bookViews>
  <sheets>
    <sheet name="ENERO 2026" sheetId="1" r:id="rId1"/>
  </sheets>
  <definedNames>
    <definedName name="_xlnm._FilterDatabase" localSheetId="0" hidden="1">'ENERO 2026'!$A$9:$S$136</definedName>
    <definedName name="_xlnm.Print_Area" localSheetId="0">'ENERO 2026'!$A$1:$O$144</definedName>
    <definedName name="_xlnm.Print_Titles" localSheetId="0">'ENERO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5" i="1" l="1"/>
  <c r="J135" i="1"/>
  <c r="I135" i="1"/>
  <c r="H135" i="1"/>
  <c r="G135" i="1"/>
  <c r="F135" i="1"/>
  <c r="N134" i="1"/>
  <c r="O134" i="1" s="1"/>
  <c r="O133" i="1"/>
  <c r="N133" i="1"/>
  <c r="O132" i="1"/>
  <c r="N132" i="1"/>
  <c r="N131" i="1"/>
  <c r="O131" i="1" s="1"/>
  <c r="N130" i="1"/>
  <c r="O130" i="1" s="1"/>
  <c r="O129" i="1"/>
  <c r="N129" i="1"/>
  <c r="O128" i="1"/>
  <c r="N128" i="1"/>
  <c r="N127" i="1"/>
  <c r="O127" i="1" s="1"/>
  <c r="N126" i="1"/>
  <c r="O126" i="1" s="1"/>
  <c r="O125" i="1"/>
  <c r="N125" i="1"/>
  <c r="O124" i="1"/>
  <c r="N124" i="1"/>
  <c r="N123" i="1"/>
  <c r="O123" i="1" s="1"/>
  <c r="N122" i="1"/>
  <c r="O122" i="1" s="1"/>
  <c r="K120" i="1"/>
  <c r="J120" i="1"/>
  <c r="I120" i="1"/>
  <c r="H120" i="1"/>
  <c r="G120" i="1"/>
  <c r="F120" i="1"/>
  <c r="O119" i="1"/>
  <c r="N119" i="1"/>
  <c r="O118" i="1"/>
  <c r="N118" i="1"/>
  <c r="N117" i="1"/>
  <c r="O117" i="1" s="1"/>
  <c r="N116" i="1"/>
  <c r="O116" i="1" s="1"/>
  <c r="O115" i="1"/>
  <c r="O120" i="1" s="1"/>
  <c r="N115" i="1"/>
  <c r="N120" i="1" s="1"/>
  <c r="K113" i="1"/>
  <c r="J113" i="1"/>
  <c r="I113" i="1"/>
  <c r="H113" i="1"/>
  <c r="G113" i="1"/>
  <c r="F113" i="1"/>
  <c r="O112" i="1"/>
  <c r="N112" i="1"/>
  <c r="N111" i="1"/>
  <c r="O111" i="1" s="1"/>
  <c r="N110" i="1"/>
  <c r="O110" i="1" s="1"/>
  <c r="M108" i="1"/>
  <c r="K108" i="1"/>
  <c r="J108" i="1"/>
  <c r="I108" i="1"/>
  <c r="H108" i="1"/>
  <c r="G108" i="1"/>
  <c r="F108" i="1"/>
  <c r="N107" i="1"/>
  <c r="O107" i="1" s="1"/>
  <c r="O106" i="1"/>
  <c r="N106" i="1"/>
  <c r="O105" i="1"/>
  <c r="N105" i="1"/>
  <c r="N104" i="1"/>
  <c r="O104" i="1" s="1"/>
  <c r="N103" i="1"/>
  <c r="O103" i="1" s="1"/>
  <c r="O102" i="1"/>
  <c r="N102" i="1"/>
  <c r="O101" i="1"/>
  <c r="N101" i="1"/>
  <c r="N100" i="1"/>
  <c r="O100" i="1" s="1"/>
  <c r="N99" i="1"/>
  <c r="O99" i="1" s="1"/>
  <c r="O98" i="1"/>
  <c r="N98" i="1"/>
  <c r="O97" i="1"/>
  <c r="N97" i="1"/>
  <c r="N96" i="1"/>
  <c r="O96" i="1" s="1"/>
  <c r="N95" i="1"/>
  <c r="O95" i="1" s="1"/>
  <c r="O94" i="1"/>
  <c r="N94" i="1"/>
  <c r="O93" i="1"/>
  <c r="N93" i="1"/>
  <c r="N92" i="1"/>
  <c r="O92" i="1" s="1"/>
  <c r="N91" i="1"/>
  <c r="N108" i="1" s="1"/>
  <c r="J89" i="1"/>
  <c r="I89" i="1"/>
  <c r="H89" i="1"/>
  <c r="G89" i="1"/>
  <c r="F89" i="1"/>
  <c r="N88" i="1"/>
  <c r="O88" i="1" s="1"/>
  <c r="N87" i="1"/>
  <c r="O87" i="1" s="1"/>
  <c r="N86" i="1"/>
  <c r="O86" i="1" s="1"/>
  <c r="J84" i="1"/>
  <c r="I84" i="1"/>
  <c r="H84" i="1"/>
  <c r="G84" i="1"/>
  <c r="F84" i="1"/>
  <c r="N83" i="1"/>
  <c r="O83" i="1" s="1"/>
  <c r="N82" i="1"/>
  <c r="N84" i="1" s="1"/>
  <c r="M80" i="1"/>
  <c r="K80" i="1"/>
  <c r="J80" i="1"/>
  <c r="I80" i="1"/>
  <c r="H80" i="1"/>
  <c r="G80" i="1"/>
  <c r="F80" i="1"/>
  <c r="N79" i="1"/>
  <c r="O79" i="1" s="1"/>
  <c r="N78" i="1"/>
  <c r="O78" i="1" s="1"/>
  <c r="O77" i="1"/>
  <c r="N77" i="1"/>
  <c r="N76" i="1"/>
  <c r="O76" i="1" s="1"/>
  <c r="M74" i="1"/>
  <c r="K74" i="1"/>
  <c r="J74" i="1"/>
  <c r="I74" i="1"/>
  <c r="H74" i="1"/>
  <c r="G74" i="1"/>
  <c r="F74" i="1"/>
  <c r="O73" i="1"/>
  <c r="N73" i="1"/>
  <c r="N72" i="1"/>
  <c r="O72" i="1" s="1"/>
  <c r="N71" i="1"/>
  <c r="O71" i="1" s="1"/>
  <c r="O74" i="1" s="1"/>
  <c r="K69" i="1"/>
  <c r="J69" i="1"/>
  <c r="I69" i="1"/>
  <c r="H69" i="1"/>
  <c r="G69" i="1"/>
  <c r="F69" i="1"/>
  <c r="O68" i="1"/>
  <c r="O69" i="1" s="1"/>
  <c r="N68" i="1"/>
  <c r="O67" i="1"/>
  <c r="N67" i="1"/>
  <c r="N69" i="1" s="1"/>
  <c r="M65" i="1"/>
  <c r="K65" i="1"/>
  <c r="J65" i="1"/>
  <c r="I65" i="1"/>
  <c r="H65" i="1"/>
  <c r="G65" i="1"/>
  <c r="F65" i="1"/>
  <c r="O64" i="1"/>
  <c r="N64" i="1"/>
  <c r="N63" i="1"/>
  <c r="N65" i="1" s="1"/>
  <c r="N62" i="1"/>
  <c r="O62" i="1" s="1"/>
  <c r="N61" i="1"/>
  <c r="O61" i="1" s="1"/>
  <c r="J59" i="1"/>
  <c r="I59" i="1"/>
  <c r="H59" i="1"/>
  <c r="G59" i="1"/>
  <c r="F59" i="1"/>
  <c r="N58" i="1"/>
  <c r="O58" i="1" s="1"/>
  <c r="O59" i="1" s="1"/>
  <c r="K56" i="1"/>
  <c r="J56" i="1"/>
  <c r="I56" i="1"/>
  <c r="H56" i="1"/>
  <c r="G56" i="1"/>
  <c r="F56" i="1"/>
  <c r="N55" i="1"/>
  <c r="O55" i="1" s="1"/>
  <c r="O54" i="1"/>
  <c r="N54" i="1"/>
  <c r="O53" i="1"/>
  <c r="N53" i="1"/>
  <c r="N52" i="1"/>
  <c r="O52" i="1" s="1"/>
  <c r="N51" i="1"/>
  <c r="N56" i="1" s="1"/>
  <c r="O50" i="1"/>
  <c r="N50" i="1"/>
  <c r="K48" i="1"/>
  <c r="J48" i="1"/>
  <c r="I48" i="1"/>
  <c r="H48" i="1"/>
  <c r="G48" i="1"/>
  <c r="F48" i="1"/>
  <c r="O47" i="1"/>
  <c r="N47" i="1"/>
  <c r="N46" i="1"/>
  <c r="O46" i="1" s="1"/>
  <c r="N45" i="1"/>
  <c r="N48" i="1" s="1"/>
  <c r="M43" i="1"/>
  <c r="K43" i="1"/>
  <c r="J43" i="1"/>
  <c r="I43" i="1"/>
  <c r="H43" i="1"/>
  <c r="G43" i="1"/>
  <c r="F43" i="1"/>
  <c r="N42" i="1"/>
  <c r="O42" i="1" s="1"/>
  <c r="N41" i="1"/>
  <c r="O41" i="1" s="1"/>
  <c r="O40" i="1"/>
  <c r="N40" i="1"/>
  <c r="N39" i="1"/>
  <c r="O39" i="1" s="1"/>
  <c r="O43" i="1" s="1"/>
  <c r="M37" i="1"/>
  <c r="J37" i="1"/>
  <c r="I37" i="1"/>
  <c r="H37" i="1"/>
  <c r="G37" i="1"/>
  <c r="F37" i="1"/>
  <c r="O36" i="1"/>
  <c r="N36" i="1"/>
  <c r="N34" i="1"/>
  <c r="O34" i="1" s="1"/>
  <c r="N33" i="1"/>
  <c r="O33" i="1" s="1"/>
  <c r="K33" i="1"/>
  <c r="K35" i="1" s="1"/>
  <c r="N32" i="1"/>
  <c r="M30" i="1"/>
  <c r="L30" i="1"/>
  <c r="L136" i="1" s="1"/>
  <c r="K30" i="1"/>
  <c r="J30" i="1"/>
  <c r="I30" i="1"/>
  <c r="H30" i="1"/>
  <c r="G30" i="1"/>
  <c r="F30" i="1"/>
  <c r="O29" i="1"/>
  <c r="N29" i="1"/>
  <c r="O28" i="1"/>
  <c r="N28" i="1"/>
  <c r="N27" i="1"/>
  <c r="O27" i="1" s="1"/>
  <c r="N26" i="1"/>
  <c r="N30" i="1" s="1"/>
  <c r="O25" i="1"/>
  <c r="N25" i="1"/>
  <c r="M23" i="1"/>
  <c r="K23" i="1"/>
  <c r="J23" i="1"/>
  <c r="I23" i="1"/>
  <c r="H23" i="1"/>
  <c r="G23" i="1"/>
  <c r="F23" i="1"/>
  <c r="N22" i="1"/>
  <c r="O22" i="1" s="1"/>
  <c r="O21" i="1"/>
  <c r="N21" i="1"/>
  <c r="N20" i="1"/>
  <c r="O20" i="1" s="1"/>
  <c r="N19" i="1"/>
  <c r="O19" i="1" s="1"/>
  <c r="N18" i="1"/>
  <c r="O18" i="1" s="1"/>
  <c r="O17" i="1"/>
  <c r="N17" i="1"/>
  <c r="N16" i="1"/>
  <c r="N23" i="1" s="1"/>
  <c r="J14" i="1"/>
  <c r="J136" i="1" s="1"/>
  <c r="I14" i="1"/>
  <c r="I136" i="1" s="1"/>
  <c r="H14" i="1"/>
  <c r="H136" i="1" s="1"/>
  <c r="G14" i="1"/>
  <c r="G136" i="1" s="1"/>
  <c r="F14" i="1"/>
  <c r="F136" i="1" s="1"/>
  <c r="N13" i="1"/>
  <c r="O13" i="1" s="1"/>
  <c r="N12" i="1"/>
  <c r="O12" i="1" s="1"/>
  <c r="M11" i="1"/>
  <c r="M14" i="1" s="1"/>
  <c r="M136" i="1" s="1"/>
  <c r="K37" i="1" l="1"/>
  <c r="K136" i="1" s="1"/>
  <c r="N35" i="1"/>
  <c r="O35" i="1" s="1"/>
  <c r="O80" i="1"/>
  <c r="O30" i="1"/>
  <c r="O56" i="1"/>
  <c r="O89" i="1"/>
  <c r="O113" i="1"/>
  <c r="O135" i="1"/>
  <c r="O16" i="1"/>
  <c r="O23" i="1" s="1"/>
  <c r="O63" i="1"/>
  <c r="O65" i="1" s="1"/>
  <c r="N74" i="1"/>
  <c r="N43" i="1"/>
  <c r="N80" i="1"/>
  <c r="N89" i="1"/>
  <c r="N113" i="1"/>
  <c r="N11" i="1"/>
  <c r="O26" i="1"/>
  <c r="O45" i="1"/>
  <c r="O48" i="1" s="1"/>
  <c r="O51" i="1"/>
  <c r="N59" i="1"/>
  <c r="O82" i="1"/>
  <c r="O84" i="1" s="1"/>
  <c r="O91" i="1"/>
  <c r="O108" i="1" s="1"/>
  <c r="O32" i="1"/>
  <c r="O11" i="1" l="1"/>
  <c r="O14" i="1" s="1"/>
  <c r="O136" i="1" s="1"/>
  <c r="N14" i="1"/>
  <c r="N37" i="1"/>
  <c r="O37" i="1"/>
  <c r="N136" i="1" l="1"/>
</calcChain>
</file>

<file path=xl/sharedStrings.xml><?xml version="1.0" encoding="utf-8"?>
<sst xmlns="http://schemas.openxmlformats.org/spreadsheetml/2006/main" count="420" uniqueCount="175">
  <si>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</si>
  <si>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</si>
  <si>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</si>
  <si>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</si>
  <si>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</si>
  <si>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</si>
  <si>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ENERO AÑO 2026</t>
  </si>
  <si>
    <t xml:space="preserve"> </t>
  </si>
  <si>
    <t>Género</t>
  </si>
  <si>
    <t>Fecha de Ingreso</t>
  </si>
  <si>
    <t>Cargo</t>
  </si>
  <si>
    <t>Estatus</t>
  </si>
  <si>
    <t>Sueldo Bruto RD$</t>
  </si>
  <si>
    <t xml:space="preserve">Devolusión Percápita 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</si>
  <si>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</si>
  <si>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</si>
  <si>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</si>
  <si>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</si>
  <si>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</si>
  <si>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</si>
  <si>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</si>
  <si>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</si>
  <si>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</si>
  <si>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</si>
  <si>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</si>
  <si>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</si>
  <si>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</si>
  <si>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</si>
  <si>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</si>
  <si>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</si>
  <si>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</si>
  <si>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</si>
  <si>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</si>
  <si>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</si>
  <si>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</si>
  <si>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</si>
  <si>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</si>
  <si>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</si>
  <si>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</si>
  <si>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</si>
  <si>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EVANGELISTA EUGENIA PEREZ DE LOS SANTOS</t>
  </si>
  <si>
    <t>FRANCIS GISELLE BUSSI INOA</t>
  </si>
  <si>
    <t>NICOLLE HARVEY PICHARDO</t>
  </si>
  <si>
    <t>ANALISTA ADMINISTRATIVO</t>
  </si>
  <si>
    <t>FREILYN LIZETH PÉREZ DÍAZ</t>
  </si>
  <si>
    <t>TÉCNICO ADMINISTRATIVO</t>
  </si>
  <si>
    <t>DIRECCIÓN DE GESTIÓN PATRIMONIAL</t>
  </si>
  <si>
    <t>SALVADOR YGNACIO RICOURT GÓMEZ</t>
  </si>
  <si>
    <t>DIRECTOR</t>
  </si>
  <si>
    <t>OSVALDO PÉREZ PIMENTEL</t>
  </si>
  <si>
    <t xml:space="preserve">COORDINADOR (A) DE GESTIÓN PATRIMONIAL </t>
  </si>
  <si>
    <t>ANA ILDA NÚÑEZ BATISTA</t>
  </si>
  <si>
    <t>ANALISTA DE GESTIÓN PATRIMONIAL II</t>
  </si>
  <si>
    <t>YADIRA MUÑOZ MOTA</t>
  </si>
  <si>
    <t>ANALISTA DE GESTIÓN PATRIMONIAL I</t>
  </si>
  <si>
    <t>WILTON ALEJANDRO NUÑEZ PEÑA</t>
  </si>
  <si>
    <t>CHOFER</t>
  </si>
  <si>
    <t>ESTATUTO SIMPLIFICADO</t>
  </si>
  <si>
    <t>DEPARTAMENTO JURÍDICO</t>
  </si>
  <si>
    <t>LUIS ANTONIO MOQUETE PELLETIER</t>
  </si>
  <si>
    <t>TOMÁS AUGUSTO MENDOZA TORRES</t>
  </si>
  <si>
    <t>ABOGADO III</t>
  </si>
  <si>
    <t>MILAGROS NAZARET PÉREZ ROMERO</t>
  </si>
  <si>
    <t xml:space="preserve">ABOGADO II </t>
  </si>
  <si>
    <t>LORAINE RAQUEL MALDONADO DE MARTE</t>
  </si>
  <si>
    <t>ABOGADO II</t>
  </si>
  <si>
    <t>WINSTON POLANCO ROBLES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</si>
  <si>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</si>
  <si>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</si>
  <si>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</si>
  <si>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</si>
  <si>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</si>
  <si>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</si>
  <si>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</si>
  <si>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</si>
  <si>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</si>
  <si>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</si>
  <si>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</si>
  <si>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LUIS FERNANDO TEJADA BONILLA</t>
  </si>
  <si>
    <t>ANALISTA DE CUMPLIMIENTO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</si>
  <si>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</si>
  <si>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</si>
  <si>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</si>
  <si>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</si>
  <si>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</si>
  <si>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</si>
  <si>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</si>
  <si>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</si>
  <si>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</si>
  <si>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</si>
  <si>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</si>
  <si>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</si>
  <si>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</si>
  <si>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</si>
  <si>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</si>
  <si>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</si>
  <si>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</si>
  <si>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</si>
  <si>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</si>
  <si>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</si>
  <si>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</si>
  <si>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</si>
  <si>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</si>
  <si>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</si>
  <si>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</si>
  <si>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</si>
  <si>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</si>
  <si>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</si>
  <si>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</si>
  <si>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</si>
  <si>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</si>
  <si>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</si>
  <si>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</si>
  <si>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</si>
  <si>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EDILI DAYELIS RAMÍREZ RODRÍGUEZ</t>
  </si>
  <si>
    <t>TÉCNICO DE CONTABILIDAD</t>
  </si>
  <si>
    <t>DIVISIÓN DE PRESUPUESTO</t>
  </si>
  <si>
    <t>CLAUDIO ALBERTO MARTE MERCEDES</t>
  </si>
  <si>
    <t>CELIA MASSIEL CUEVAS JIMÉNEZ</t>
  </si>
  <si>
    <t>DIVISIÓN DE TESORERÍA</t>
  </si>
  <si>
    <t>FREDDY JOSÉ PEREYRA  ALBERTO</t>
  </si>
  <si>
    <t>ANASTASIA ROSAURA  A AVILA UBRI</t>
  </si>
  <si>
    <t>BIBIAMS EVANGELISTA MEJÍA</t>
  </si>
  <si>
    <t>AUXILIAR ADMINISTRATIVO</t>
  </si>
  <si>
    <t>DIVISIÓN DE SERVICIOS GENERALES</t>
  </si>
  <si>
    <t>SILVIO JOSÉ PÉREZ VALDEZ</t>
  </si>
  <si>
    <t>NIVIA CLARIBEL QUEZADA FELIZ DE PEÑA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</si>
  <si>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</si>
  <si>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</si>
  <si>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</si>
  <si>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</si>
  <si>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</si>
  <si>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</si>
  <si>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</si>
  <si>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</si>
  <si>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</si>
  <si>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</si>
  <si>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</si>
  <si>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</si>
  <si>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</si>
  <si>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</si>
  <si>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</si>
  <si>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</si>
  <si>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</si>
  <si>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AUXILIAR DE SERVICIOS GENERALES</t>
  </si>
  <si>
    <t>PEDRO DANIEL ESQUEA MONTILLA</t>
  </si>
  <si>
    <t>DIVISIÓN DE SUMINISTRO</t>
  </si>
  <si>
    <t>SAMUEL JUNIOR ULLOA MARIANO</t>
  </si>
  <si>
    <t>RICHARD RAMÓN MEJÍA MENDOZA</t>
  </si>
  <si>
    <t>NIKAURY ARACENA MEJÍA</t>
  </si>
  <si>
    <t>SECCIÓN DE CORRESPONDENCIA Y ARCHIVO</t>
  </si>
  <si>
    <t>EDGAR MOISÉS DUMÉ PEPÉN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</si>
  <si>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</si>
  <si>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</si>
  <si>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</si>
  <si>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</si>
  <si>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</si>
  <si>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</si>
  <si>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</si>
  <si>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</si>
  <si>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ODALIS MARTE RODRÍGUEZ</t>
  </si>
  <si>
    <t>DOMINGO ALBERTO RODRIGUEZ</t>
  </si>
  <si>
    <t>DOMINGO DE JESUS PAYANO</t>
  </si>
  <si>
    <t>EDWIN JOHANNY JIMÉNEZ MARTÍNEZ</t>
  </si>
  <si>
    <t>FREDDY RADHAMES RODRIGUEZ DIAZ</t>
  </si>
  <si>
    <t>JOSE ANTONIO ALMONTE MARTE</t>
  </si>
  <si>
    <t>JUAN SANTANA HERNÁNDEZ</t>
  </si>
  <si>
    <t>WILKIN BERNAN MATEO MATEO</t>
  </si>
  <si>
    <t>LAVADOR VEHICULOS</t>
  </si>
  <si>
    <t>JHONNY ALTAGRACIA SANTILIS</t>
  </si>
  <si>
    <t>MENSAJERO EXTERNO</t>
  </si>
  <si>
    <t>OSCAR JIMENEZ DE LOS SANTOS</t>
  </si>
  <si>
    <t>BLADIMIR GERMAN GUTIERREZ</t>
  </si>
  <si>
    <t>CECILIO BENJAMIN MORONTA MATIAS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</si>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</sst>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Museo Sans 500"/>
      <family val="3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7" xfId="0" applyFont="1" applyFill="1" applyBorder="1"/>
    <xf numFmtId="0" fontId="6" fillId="4" borderId="6" xfId="0" applyFont="1" applyFill="1" applyBorder="1" applyAlignment="1">
      <alignment wrapText="1"/>
    </xf>
    <xf numFmtId="0" fontId="6" fillId="4" borderId="8" xfId="0" applyFont="1" applyFill="1" applyBorder="1"/>
    <xf numFmtId="0" fontId="7" fillId="0" borderId="5" xfId="0" applyFont="1" applyBorder="1"/>
    <xf numFmtId="0" fontId="7" fillId="0" borderId="6" xfId="0" quotePrefix="1" applyFont="1" applyBorder="1" applyAlignment="1">
      <alignment horizontal="center"/>
    </xf>
    <xf numFmtId="14" fontId="7" fillId="0" borderId="6" xfId="0" applyNumberFormat="1" applyFont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4" fontId="6" fillId="0" borderId="6" xfId="0" applyNumberFormat="1" applyFont="1" applyBorder="1"/>
    <xf numFmtId="43" fontId="6" fillId="0" borderId="6" xfId="1" applyFont="1" applyFill="1" applyBorder="1"/>
    <xf numFmtId="4" fontId="6" fillId="2" borderId="6" xfId="0" applyNumberFormat="1" applyFont="1" applyFill="1" applyBorder="1"/>
    <xf numFmtId="4" fontId="6" fillId="0" borderId="8" xfId="0" applyNumberFormat="1" applyFont="1" applyBorder="1"/>
    <xf numFmtId="0" fontId="7" fillId="4" borderId="5" xfId="0" applyFont="1" applyFill="1" applyBorder="1"/>
    <xf numFmtId="0" fontId="7" fillId="4" borderId="6" xfId="0" quotePrefix="1" applyFont="1" applyFill="1" applyBorder="1" applyAlignment="1">
      <alignment horizontal="center"/>
    </xf>
    <xf numFmtId="14" fontId="7" fillId="4" borderId="6" xfId="0" applyNumberFormat="1" applyFont="1" applyFill="1" applyBorder="1"/>
    <xf numFmtId="0" fontId="8" fillId="4" borderId="6" xfId="0" applyFont="1" applyFill="1" applyBorder="1"/>
    <xf numFmtId="4" fontId="6" fillId="4" borderId="6" xfId="0" applyNumberFormat="1" applyFont="1" applyFill="1" applyBorder="1"/>
    <xf numFmtId="4" fontId="6" fillId="4" borderId="8" xfId="0" applyNumberFormat="1" applyFont="1" applyFill="1" applyBorder="1"/>
    <xf numFmtId="43" fontId="6" fillId="0" borderId="6" xfId="1" applyFont="1" applyBorder="1"/>
    <xf numFmtId="4" fontId="6" fillId="0" borderId="6" xfId="1" applyNumberFormat="1" applyFont="1" applyFill="1" applyBorder="1"/>
    <xf numFmtId="4" fontId="6" fillId="2" borderId="6" xfId="1" applyNumberFormat="1" applyFont="1" applyFill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/>
    <xf numFmtId="0" fontId="6" fillId="0" borderId="0" xfId="0" applyFont="1"/>
    <xf numFmtId="4" fontId="9" fillId="0" borderId="0" xfId="0" applyNumberFormat="1" applyFont="1"/>
    <xf numFmtId="0" fontId="6" fillId="0" borderId="6" xfId="0" applyFont="1" applyBorder="1"/>
    <xf numFmtId="2" fontId="6" fillId="0" borderId="6" xfId="1" applyNumberFormat="1" applyFont="1" applyFill="1" applyBorder="1"/>
    <xf numFmtId="0" fontId="7" fillId="0" borderId="5" xfId="0" applyFont="1" applyBorder="1" applyAlignment="1">
      <alignment vertical="center"/>
    </xf>
    <xf numFmtId="0" fontId="7" fillId="0" borderId="6" xfId="0" quotePrefix="1" applyFont="1" applyBorder="1" applyAlignment="1">
      <alignment horizontal="center" vertical="center"/>
    </xf>
    <xf numFmtId="14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/>
    </xf>
    <xf numFmtId="43" fontId="6" fillId="2" borderId="6" xfId="1" applyFont="1" applyFill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43" fontId="6" fillId="0" borderId="6" xfId="1" applyFont="1" applyFill="1" applyBorder="1" applyAlignment="1">
      <alignment vertical="center"/>
    </xf>
    <xf numFmtId="43" fontId="6" fillId="0" borderId="6" xfId="1" applyFont="1" applyFill="1" applyBorder="1" applyAlignment="1">
      <alignment horizontal="center"/>
    </xf>
    <xf numFmtId="14" fontId="10" fillId="0" borderId="6" xfId="0" applyNumberFormat="1" applyFont="1" applyBorder="1"/>
    <xf numFmtId="0" fontId="11" fillId="0" borderId="6" xfId="0" applyFont="1" applyBorder="1"/>
    <xf numFmtId="4" fontId="9" fillId="0" borderId="6" xfId="0" applyNumberFormat="1" applyFont="1" applyBorder="1"/>
    <xf numFmtId="2" fontId="6" fillId="0" borderId="6" xfId="0" applyNumberFormat="1" applyFont="1" applyBorder="1"/>
    <xf numFmtId="43" fontId="6" fillId="2" borderId="6" xfId="1" applyFont="1" applyFill="1" applyBorder="1"/>
    <xf numFmtId="0" fontId="8" fillId="0" borderId="6" xfId="0" quotePrefix="1" applyFont="1" applyBorder="1"/>
    <xf numFmtId="43" fontId="12" fillId="0" borderId="0" xfId="1" applyFont="1" applyBorder="1"/>
    <xf numFmtId="0" fontId="6" fillId="2" borderId="6" xfId="1" applyNumberFormat="1" applyFont="1" applyFill="1" applyBorder="1"/>
    <xf numFmtId="2" fontId="9" fillId="0" borderId="6" xfId="0" applyNumberFormat="1" applyFont="1" applyBorder="1"/>
    <xf numFmtId="0" fontId="10" fillId="0" borderId="5" xfId="0" applyFont="1" applyBorder="1"/>
    <xf numFmtId="43" fontId="6" fillId="0" borderId="5" xfId="1" applyFont="1" applyFill="1" applyBorder="1"/>
    <xf numFmtId="0" fontId="6" fillId="0" borderId="6" xfId="1" applyNumberFormat="1" applyFont="1" applyFill="1" applyBorder="1"/>
    <xf numFmtId="43" fontId="6" fillId="0" borderId="8" xfId="1" applyFont="1" applyFill="1" applyBorder="1"/>
    <xf numFmtId="43" fontId="6" fillId="4" borderId="9" xfId="1" applyFont="1" applyFill="1" applyBorder="1"/>
    <xf numFmtId="43" fontId="6" fillId="4" borderId="10" xfId="1" applyFont="1" applyFill="1" applyBorder="1"/>
    <xf numFmtId="43" fontId="6" fillId="4" borderId="11" xfId="1" applyFont="1" applyFill="1" applyBorder="1"/>
    <xf numFmtId="43" fontId="6" fillId="4" borderId="12" xfId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43" fontId="2" fillId="0" borderId="0" xfId="1" applyFont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2" fillId="0" borderId="0" xfId="1" applyFont="1"/>
    <xf numFmtId="0" fontId="3" fillId="0" borderId="0" xfId="0" applyFont="1" applyAlignment="1">
      <alignment horizontal="center"/>
    </xf>
    <xf numFmtId="43" fontId="7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2E14-A119-4986-B6A0-955ADC11B09F}">
  <sheetPr>
    <pageSetUpPr fitToPage="1"/>
  </sheetPr>
  <dimension ref="A1:S147"/>
  <sheetViews>
    <sheetView tabSelected="1" zoomScale="90" zoomScaleNormal="90" zoomScaleSheetLayoutView="46" zoomScalePageLayoutView="90" workbookViewId="0">
      <pane ySplit="9" topLeftCell="A36" activePane="bottomLeft" state="frozen"/>
      <selection pane="bottomLeft" activeCell="F44" sqref="F44"/>
    </sheetView>
  </sheetViews>
  <sheetFormatPr baseColWidth="10" defaultColWidth="11.44140625" defaultRowHeight="14.4"/>
  <cols>
    <col min="1" max="1" width="45.44140625" style="3" customWidth="1"/>
    <col min="2" max="2" width="7.88671875" style="3" bestFit="1" customWidth="1"/>
    <col min="3" max="3" width="13" style="3" customWidth="1"/>
    <col min="4" max="4" width="40.6640625" style="3" customWidth="1"/>
    <col min="5" max="5" width="22.6640625" style="3" customWidth="1"/>
    <col min="6" max="6" width="21.88671875" style="3" customWidth="1"/>
    <col min="7" max="7" width="14.5546875" style="72" customWidth="1"/>
    <col min="8" max="8" width="18.33203125" style="3" customWidth="1"/>
    <col min="9" max="9" width="16.5546875" style="3" customWidth="1"/>
    <col min="10" max="10" width="15.88671875" style="3" customWidth="1"/>
    <col min="11" max="11" width="16" style="3" customWidth="1"/>
    <col min="12" max="12" width="15" style="3" customWidth="1"/>
    <col min="13" max="13" width="16.6640625" style="3" customWidth="1"/>
    <col min="14" max="14" width="19.6640625" style="3" customWidth="1"/>
    <col min="15" max="15" width="20.6640625" style="3" customWidth="1"/>
    <col min="16" max="16384" width="11.44140625" style="3"/>
  </cols>
  <sheetData>
    <row r="1" spans="1:15" ht="15.6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</row>
    <row r="2" spans="1:15" ht="15.6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6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6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6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6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6.2" thickBo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48.75" customHeight="1">
      <c r="A9" s="6" t="s">
        <v>7</v>
      </c>
      <c r="B9" s="7" t="s">
        <v>8</v>
      </c>
      <c r="C9" s="8" t="s">
        <v>9</v>
      </c>
      <c r="D9" s="7" t="s">
        <v>10</v>
      </c>
      <c r="E9" s="7" t="s">
        <v>11</v>
      </c>
      <c r="F9" s="8" t="s">
        <v>12</v>
      </c>
      <c r="G9" s="9" t="s">
        <v>13</v>
      </c>
      <c r="H9" s="7" t="s">
        <v>14</v>
      </c>
      <c r="I9" s="7" t="s">
        <v>15</v>
      </c>
      <c r="J9" s="8" t="s">
        <v>16</v>
      </c>
      <c r="K9" s="8" t="s">
        <v>17</v>
      </c>
      <c r="L9" s="8" t="s">
        <v>18</v>
      </c>
      <c r="M9" s="8" t="s">
        <v>19</v>
      </c>
      <c r="N9" s="8" t="s">
        <v>20</v>
      </c>
      <c r="O9" s="10" t="s">
        <v>21</v>
      </c>
    </row>
    <row r="10" spans="1:15">
      <c r="A10" s="11" t="s">
        <v>22</v>
      </c>
      <c r="B10" s="12"/>
      <c r="C10" s="13"/>
      <c r="D10" s="13"/>
      <c r="E10" s="13"/>
      <c r="F10" s="13"/>
      <c r="G10" s="14"/>
      <c r="H10" s="13"/>
      <c r="I10" s="13"/>
      <c r="J10" s="15"/>
      <c r="K10" s="13"/>
      <c r="L10" s="13"/>
      <c r="M10" s="13"/>
      <c r="N10" s="13"/>
      <c r="O10" s="16"/>
    </row>
    <row r="11" spans="1:15" ht="26.25" customHeight="1">
      <c r="A11" s="17" t="s">
        <v>23</v>
      </c>
      <c r="B11" s="18" t="s">
        <v>24</v>
      </c>
      <c r="C11" s="19">
        <v>44110</v>
      </c>
      <c r="D11" s="20" t="s">
        <v>25</v>
      </c>
      <c r="E11" s="21" t="s">
        <v>26</v>
      </c>
      <c r="F11" s="22">
        <v>650000</v>
      </c>
      <c r="G11" s="23">
        <v>0</v>
      </c>
      <c r="H11" s="24">
        <v>-146325.24</v>
      </c>
      <c r="I11" s="22">
        <v>-12441.34</v>
      </c>
      <c r="J11" s="22">
        <v>-6589.14</v>
      </c>
      <c r="K11" s="23">
        <v>0</v>
      </c>
      <c r="L11" s="23">
        <v>0</v>
      </c>
      <c r="M11" s="23">
        <f>-11308.34+-17100</f>
        <v>-28408.34</v>
      </c>
      <c r="N11" s="22">
        <f>SUM(H11:M11)</f>
        <v>-193764.06</v>
      </c>
      <c r="O11" s="25">
        <f>F11+N11</f>
        <v>456235.94</v>
      </c>
    </row>
    <row r="12" spans="1:15" ht="25.5" customHeight="1">
      <c r="A12" s="17" t="s">
        <v>27</v>
      </c>
      <c r="B12" s="18" t="s">
        <v>28</v>
      </c>
      <c r="C12" s="19">
        <v>44110</v>
      </c>
      <c r="D12" s="20" t="s">
        <v>29</v>
      </c>
      <c r="E12" s="21" t="s">
        <v>26</v>
      </c>
      <c r="F12" s="22">
        <v>420000</v>
      </c>
      <c r="G12" s="23">
        <v>0</v>
      </c>
      <c r="H12" s="24">
        <v>-88922.07</v>
      </c>
      <c r="I12" s="22">
        <v>-12054</v>
      </c>
      <c r="J12" s="22">
        <v>-6589.14</v>
      </c>
      <c r="K12" s="23">
        <v>0</v>
      </c>
      <c r="L12" s="23">
        <v>0</v>
      </c>
      <c r="M12" s="23">
        <v>-13275</v>
      </c>
      <c r="N12" s="22">
        <f>SUM(H12:M12)</f>
        <v>-120840.21</v>
      </c>
      <c r="O12" s="25">
        <f>F12+N12</f>
        <v>299159.78999999998</v>
      </c>
    </row>
    <row r="13" spans="1:15" ht="20.100000000000001" customHeight="1">
      <c r="A13" s="17" t="s">
        <v>30</v>
      </c>
      <c r="B13" s="18" t="s">
        <v>28</v>
      </c>
      <c r="C13" s="19">
        <v>44123</v>
      </c>
      <c r="D13" s="20" t="s">
        <v>31</v>
      </c>
      <c r="E13" s="20" t="s">
        <v>32</v>
      </c>
      <c r="F13" s="22">
        <v>125000</v>
      </c>
      <c r="G13" s="23">
        <v>0</v>
      </c>
      <c r="H13" s="24">
        <v>-17985.98</v>
      </c>
      <c r="I13" s="22">
        <v>-3587.5</v>
      </c>
      <c r="J13" s="22">
        <v>-3800</v>
      </c>
      <c r="K13" s="23">
        <v>0</v>
      </c>
      <c r="L13" s="23">
        <v>0</v>
      </c>
      <c r="M13" s="23">
        <v>0</v>
      </c>
      <c r="N13" s="22">
        <f>SUM(H13:M13)</f>
        <v>-25373.48</v>
      </c>
      <c r="O13" s="25">
        <f>F13+N13</f>
        <v>99626.52</v>
      </c>
    </row>
    <row r="14" spans="1:15" ht="20.100000000000001" customHeight="1">
      <c r="A14" s="17" t="s">
        <v>33</v>
      </c>
      <c r="B14" s="18"/>
      <c r="C14" s="19"/>
      <c r="D14" s="20"/>
      <c r="E14" s="20"/>
      <c r="F14" s="22">
        <f>SUM(F11:F13)</f>
        <v>1195000</v>
      </c>
      <c r="G14" s="23">
        <f>SUM(G11:G13)</f>
        <v>0</v>
      </c>
      <c r="H14" s="22">
        <f>SUM(H11:H13)</f>
        <v>-253233.29</v>
      </c>
      <c r="I14" s="22">
        <f>SUM(I11:I13)</f>
        <v>-28082.84</v>
      </c>
      <c r="J14" s="22">
        <f>SUM(J11:J13)</f>
        <v>-16978.28</v>
      </c>
      <c r="K14" s="23">
        <v>0</v>
      </c>
      <c r="L14" s="23">
        <v>0</v>
      </c>
      <c r="M14" s="23">
        <f>SUM(M11:M13)</f>
        <v>-41683.339999999997</v>
      </c>
      <c r="N14" s="22">
        <f>SUM(N11:N13)</f>
        <v>-339977.75</v>
      </c>
      <c r="O14" s="25">
        <f>SUM(O11:O13)</f>
        <v>855022.25</v>
      </c>
    </row>
    <row r="15" spans="1:15">
      <c r="A15" s="26" t="s">
        <v>34</v>
      </c>
      <c r="B15" s="27"/>
      <c r="C15" s="28"/>
      <c r="D15" s="29"/>
      <c r="E15" s="29"/>
      <c r="F15" s="30"/>
      <c r="G15" s="30"/>
      <c r="H15" s="13"/>
      <c r="I15" s="13"/>
      <c r="J15" s="13"/>
      <c r="K15" s="13"/>
      <c r="L15" s="13"/>
      <c r="M15" s="13"/>
      <c r="N15" s="30"/>
      <c r="O15" s="31"/>
    </row>
    <row r="16" spans="1:15" ht="20.100000000000001" customHeight="1">
      <c r="A16" s="17" t="s">
        <v>35</v>
      </c>
      <c r="B16" s="18" t="s">
        <v>28</v>
      </c>
      <c r="C16" s="19">
        <v>44075</v>
      </c>
      <c r="D16" s="20" t="s">
        <v>36</v>
      </c>
      <c r="E16" s="20" t="s">
        <v>32</v>
      </c>
      <c r="F16" s="22">
        <v>400000</v>
      </c>
      <c r="G16" s="23">
        <v>0</v>
      </c>
      <c r="H16" s="24">
        <v>-84065.57</v>
      </c>
      <c r="I16" s="22">
        <v>-11480</v>
      </c>
      <c r="J16" s="22">
        <v>-6589.14</v>
      </c>
      <c r="K16" s="23">
        <v>0</v>
      </c>
      <c r="L16" s="23">
        <v>0</v>
      </c>
      <c r="M16" s="23">
        <v>-6883.34</v>
      </c>
      <c r="N16" s="22">
        <f t="shared" ref="N16:N22" si="0">SUM(H16:M16)</f>
        <v>-109018.05</v>
      </c>
      <c r="O16" s="25">
        <f>F16+N16</f>
        <v>290981.95</v>
      </c>
    </row>
    <row r="17" spans="1:18" ht="20.100000000000001" customHeight="1">
      <c r="A17" s="17" t="s">
        <v>37</v>
      </c>
      <c r="B17" s="18" t="s">
        <v>24</v>
      </c>
      <c r="C17" s="19">
        <v>44088</v>
      </c>
      <c r="D17" s="20" t="s">
        <v>38</v>
      </c>
      <c r="E17" s="20" t="s">
        <v>32</v>
      </c>
      <c r="F17" s="22">
        <v>240000</v>
      </c>
      <c r="G17" s="32">
        <v>0</v>
      </c>
      <c r="H17" s="24">
        <v>-45213.57</v>
      </c>
      <c r="I17" s="22">
        <v>-6888</v>
      </c>
      <c r="J17" s="22">
        <v>-6589.14</v>
      </c>
      <c r="K17" s="23">
        <v>0</v>
      </c>
      <c r="L17" s="23">
        <v>0</v>
      </c>
      <c r="M17" s="23">
        <v>-9905.9599999999991</v>
      </c>
      <c r="N17" s="22">
        <f>SUM(H17:M17)</f>
        <v>-68596.67</v>
      </c>
      <c r="O17" s="25">
        <f>F17+N17+G17</f>
        <v>171403.33000000002</v>
      </c>
    </row>
    <row r="18" spans="1:18" ht="20.100000000000001" customHeight="1">
      <c r="A18" s="17" t="s">
        <v>39</v>
      </c>
      <c r="B18" s="18" t="s">
        <v>28</v>
      </c>
      <c r="C18" s="19">
        <v>45336</v>
      </c>
      <c r="D18" s="20" t="s">
        <v>31</v>
      </c>
      <c r="E18" s="20" t="s">
        <v>32</v>
      </c>
      <c r="F18" s="22">
        <v>115000</v>
      </c>
      <c r="G18" s="23">
        <v>0</v>
      </c>
      <c r="H18" s="24">
        <v>-15633.73</v>
      </c>
      <c r="I18" s="22">
        <v>-3300.5</v>
      </c>
      <c r="J18" s="22">
        <v>-3496</v>
      </c>
      <c r="K18" s="23">
        <v>0</v>
      </c>
      <c r="L18" s="23">
        <v>0</v>
      </c>
      <c r="M18" s="23">
        <v>0</v>
      </c>
      <c r="N18" s="22">
        <f t="shared" si="0"/>
        <v>-22430.23</v>
      </c>
      <c r="O18" s="25">
        <f t="shared" ref="O18:O20" si="1">F18+N18</f>
        <v>92569.77</v>
      </c>
    </row>
    <row r="19" spans="1:18" ht="20.100000000000001" customHeight="1">
      <c r="A19" s="17" t="s">
        <v>40</v>
      </c>
      <c r="B19" s="18" t="s">
        <v>28</v>
      </c>
      <c r="C19" s="19">
        <v>39995</v>
      </c>
      <c r="D19" s="20" t="s">
        <v>31</v>
      </c>
      <c r="E19" s="20" t="s">
        <v>32</v>
      </c>
      <c r="F19" s="22">
        <v>115000</v>
      </c>
      <c r="G19" s="23">
        <v>0</v>
      </c>
      <c r="H19" s="24">
        <v>-15153.79</v>
      </c>
      <c r="I19" s="22">
        <v>-3300.5</v>
      </c>
      <c r="J19" s="22">
        <v>-3496</v>
      </c>
      <c r="K19" s="33">
        <v>-1919.78</v>
      </c>
      <c r="L19" s="23">
        <v>0</v>
      </c>
      <c r="M19" s="23">
        <v>0</v>
      </c>
      <c r="N19" s="22">
        <f t="shared" si="0"/>
        <v>-23870.07</v>
      </c>
      <c r="O19" s="25">
        <f t="shared" si="1"/>
        <v>91129.93</v>
      </c>
    </row>
    <row r="20" spans="1:18" ht="20.100000000000001" customHeight="1">
      <c r="A20" s="17" t="s">
        <v>41</v>
      </c>
      <c r="B20" s="18" t="s">
        <v>28</v>
      </c>
      <c r="C20" s="19">
        <v>40603</v>
      </c>
      <c r="D20" s="20" t="s">
        <v>31</v>
      </c>
      <c r="E20" s="20" t="s">
        <v>32</v>
      </c>
      <c r="F20" s="22">
        <v>105000</v>
      </c>
      <c r="G20" s="23">
        <v>0</v>
      </c>
      <c r="H20" s="24">
        <v>-13281.48</v>
      </c>
      <c r="I20" s="22">
        <v>-3013.5</v>
      </c>
      <c r="J20" s="22">
        <v>-3192</v>
      </c>
      <c r="K20" s="23">
        <v>0</v>
      </c>
      <c r="L20" s="23">
        <v>0</v>
      </c>
      <c r="M20" s="23">
        <v>0</v>
      </c>
      <c r="N20" s="22">
        <f t="shared" si="0"/>
        <v>-19486.98</v>
      </c>
      <c r="O20" s="25">
        <f t="shared" si="1"/>
        <v>85513.02</v>
      </c>
    </row>
    <row r="21" spans="1:18" ht="24" customHeight="1">
      <c r="A21" s="17" t="s">
        <v>42</v>
      </c>
      <c r="B21" s="18" t="s">
        <v>28</v>
      </c>
      <c r="C21" s="19">
        <v>44470</v>
      </c>
      <c r="D21" s="20" t="s">
        <v>43</v>
      </c>
      <c r="E21" s="21" t="s">
        <v>32</v>
      </c>
      <c r="F21" s="22">
        <v>60000</v>
      </c>
      <c r="G21" s="23">
        <v>0</v>
      </c>
      <c r="H21" s="34">
        <v>-2718.76</v>
      </c>
      <c r="I21" s="22">
        <v>-1722</v>
      </c>
      <c r="J21" s="22">
        <v>-1824</v>
      </c>
      <c r="K21" s="33">
        <v>-3839.56</v>
      </c>
      <c r="L21" s="23">
        <v>0</v>
      </c>
      <c r="M21" s="23">
        <v>0</v>
      </c>
      <c r="N21" s="22">
        <f t="shared" si="0"/>
        <v>-10104.32</v>
      </c>
      <c r="O21" s="25">
        <f>F21+N21</f>
        <v>49895.68</v>
      </c>
      <c r="R21" s="3" t="s">
        <v>7</v>
      </c>
    </row>
    <row r="22" spans="1:18" ht="19.5" customHeight="1">
      <c r="A22" s="17" t="s">
        <v>44</v>
      </c>
      <c r="B22" s="18" t="s">
        <v>28</v>
      </c>
      <c r="C22" s="19">
        <v>38231</v>
      </c>
      <c r="D22" s="20" t="s">
        <v>45</v>
      </c>
      <c r="E22" s="20" t="s">
        <v>32</v>
      </c>
      <c r="F22" s="22">
        <v>55000</v>
      </c>
      <c r="G22" s="23">
        <v>0</v>
      </c>
      <c r="H22" s="24">
        <v>-2559.6799999999998</v>
      </c>
      <c r="I22" s="22">
        <v>-1578.5</v>
      </c>
      <c r="J22" s="22">
        <v>-1672</v>
      </c>
      <c r="K22" s="23">
        <v>0</v>
      </c>
      <c r="L22" s="23">
        <v>0</v>
      </c>
      <c r="M22" s="32">
        <v>0</v>
      </c>
      <c r="N22" s="22">
        <f t="shared" si="0"/>
        <v>-5810.18</v>
      </c>
      <c r="O22" s="25">
        <f>F22+N22</f>
        <v>49189.82</v>
      </c>
    </row>
    <row r="23" spans="1:18" ht="20.100000000000001" customHeight="1">
      <c r="A23" s="17" t="s">
        <v>33</v>
      </c>
      <c r="B23" s="35"/>
      <c r="C23" s="36"/>
      <c r="D23" s="20"/>
      <c r="E23" s="20"/>
      <c r="F23" s="22">
        <f t="shared" ref="F23:K23" si="2">SUM(F16:F22)</f>
        <v>1090000</v>
      </c>
      <c r="G23" s="23">
        <f t="shared" si="2"/>
        <v>0</v>
      </c>
      <c r="H23" s="22">
        <f t="shared" si="2"/>
        <v>-178626.58000000005</v>
      </c>
      <c r="I23" s="22">
        <f t="shared" si="2"/>
        <v>-31283</v>
      </c>
      <c r="J23" s="22">
        <f t="shared" si="2"/>
        <v>-26858.28</v>
      </c>
      <c r="K23" s="33">
        <f t="shared" si="2"/>
        <v>-5759.34</v>
      </c>
      <c r="L23" s="23">
        <v>0</v>
      </c>
      <c r="M23" s="23">
        <f>SUM(M16:M22)</f>
        <v>-16789.3</v>
      </c>
      <c r="N23" s="22">
        <f>SUM(N16:N22)</f>
        <v>-259316.50000000003</v>
      </c>
      <c r="O23" s="25">
        <f>SUM(O16:O22)</f>
        <v>830683.5</v>
      </c>
    </row>
    <row r="24" spans="1:18">
      <c r="A24" s="26" t="s">
        <v>46</v>
      </c>
      <c r="B24" s="37"/>
      <c r="C24" s="38"/>
      <c r="D24" s="29"/>
      <c r="E24" s="29"/>
      <c r="F24" s="13"/>
      <c r="G24" s="13"/>
      <c r="H24" s="13"/>
      <c r="I24" s="13"/>
      <c r="J24" s="13"/>
      <c r="K24" s="13"/>
      <c r="L24" s="13"/>
      <c r="M24" s="13"/>
      <c r="N24" s="13"/>
      <c r="O24" s="16"/>
    </row>
    <row r="25" spans="1:18" ht="20.100000000000001" customHeight="1">
      <c r="A25" s="17" t="s">
        <v>47</v>
      </c>
      <c r="B25" s="18" t="s">
        <v>24</v>
      </c>
      <c r="C25" s="19">
        <v>41153</v>
      </c>
      <c r="D25" s="20" t="s">
        <v>48</v>
      </c>
      <c r="E25" s="20" t="s">
        <v>32</v>
      </c>
      <c r="F25" s="22">
        <v>400000</v>
      </c>
      <c r="G25" s="23">
        <v>0</v>
      </c>
      <c r="H25" s="24">
        <v>-84065.57</v>
      </c>
      <c r="I25" s="22">
        <v>-11480</v>
      </c>
      <c r="J25" s="22">
        <v>-6589.14</v>
      </c>
      <c r="K25" s="23">
        <v>0</v>
      </c>
      <c r="L25" s="32">
        <v>-60000</v>
      </c>
      <c r="M25" s="32">
        <v>-10325</v>
      </c>
      <c r="N25" s="22">
        <f>SUM(H25:M25)</f>
        <v>-172459.71000000002</v>
      </c>
      <c r="O25" s="25">
        <f>F25+N25</f>
        <v>227540.28999999998</v>
      </c>
    </row>
    <row r="26" spans="1:18" ht="20.100000000000001" customHeight="1">
      <c r="A26" s="17" t="s">
        <v>49</v>
      </c>
      <c r="B26" s="18" t="s">
        <v>24</v>
      </c>
      <c r="C26" s="19">
        <v>40087</v>
      </c>
      <c r="D26" s="20" t="s">
        <v>50</v>
      </c>
      <c r="E26" s="20" t="s">
        <v>32</v>
      </c>
      <c r="F26" s="22">
        <v>190000</v>
      </c>
      <c r="G26" s="23">
        <v>0</v>
      </c>
      <c r="H26" s="24">
        <v>-32795.660000000003</v>
      </c>
      <c r="I26" s="22">
        <v>-5453</v>
      </c>
      <c r="J26" s="22">
        <v>-5776</v>
      </c>
      <c r="K26" s="22">
        <v>-1919.78</v>
      </c>
      <c r="L26" s="23">
        <v>0</v>
      </c>
      <c r="M26" s="32">
        <v>0</v>
      </c>
      <c r="N26" s="22">
        <f>SUM(H26:M26)</f>
        <v>-45944.44</v>
      </c>
      <c r="O26" s="25">
        <f>F26+N26</f>
        <v>144055.56</v>
      </c>
    </row>
    <row r="27" spans="1:18" ht="20.100000000000001" customHeight="1">
      <c r="A27" s="17" t="s">
        <v>51</v>
      </c>
      <c r="B27" s="18" t="s">
        <v>28</v>
      </c>
      <c r="C27" s="19">
        <v>41334</v>
      </c>
      <c r="D27" s="20" t="s">
        <v>52</v>
      </c>
      <c r="E27" s="20" t="s">
        <v>32</v>
      </c>
      <c r="F27" s="22">
        <v>127000</v>
      </c>
      <c r="G27" s="23">
        <v>0</v>
      </c>
      <c r="H27" s="24">
        <v>-18456.43</v>
      </c>
      <c r="I27" s="22">
        <v>-3644.9</v>
      </c>
      <c r="J27" s="22">
        <v>-3860.8</v>
      </c>
      <c r="K27" s="32">
        <v>0</v>
      </c>
      <c r="L27" s="23">
        <v>0</v>
      </c>
      <c r="M27" s="32">
        <v>0</v>
      </c>
      <c r="N27" s="22">
        <f>SUM(H27:M27)</f>
        <v>-25962.13</v>
      </c>
      <c r="O27" s="25">
        <f>F27+N27</f>
        <v>101037.87</v>
      </c>
    </row>
    <row r="28" spans="1:18" ht="20.100000000000001" customHeight="1">
      <c r="A28" s="17" t="s">
        <v>53</v>
      </c>
      <c r="B28" s="18" t="s">
        <v>28</v>
      </c>
      <c r="C28" s="19">
        <v>46037</v>
      </c>
      <c r="D28" s="20" t="s">
        <v>54</v>
      </c>
      <c r="E28" s="20" t="s">
        <v>32</v>
      </c>
      <c r="F28" s="22">
        <v>37333.33</v>
      </c>
      <c r="G28" s="23">
        <v>0</v>
      </c>
      <c r="H28" s="24">
        <v>-66.290000000000006</v>
      </c>
      <c r="I28" s="22">
        <v>-1071.47</v>
      </c>
      <c r="J28" s="39">
        <v>-1134.93</v>
      </c>
      <c r="K28" s="32">
        <v>0</v>
      </c>
      <c r="L28" s="23">
        <v>0</v>
      </c>
      <c r="M28" s="32">
        <v>0</v>
      </c>
      <c r="N28" s="22">
        <f t="shared" ref="N28:N29" si="3">SUM(H28:M28)</f>
        <v>-2272.69</v>
      </c>
      <c r="O28" s="25">
        <f t="shared" ref="O28:O29" si="4">F28+N28</f>
        <v>35060.639999999999</v>
      </c>
    </row>
    <row r="29" spans="1:18" ht="26.4" customHeight="1">
      <c r="A29" s="17" t="s">
        <v>55</v>
      </c>
      <c r="B29" s="18" t="s">
        <v>24</v>
      </c>
      <c r="C29" s="19">
        <v>46037</v>
      </c>
      <c r="D29" s="20" t="s">
        <v>56</v>
      </c>
      <c r="E29" s="21" t="s">
        <v>57</v>
      </c>
      <c r="F29" s="40">
        <v>16000</v>
      </c>
      <c r="G29" s="23">
        <v>0</v>
      </c>
      <c r="H29" s="23">
        <v>0</v>
      </c>
      <c r="I29" s="41">
        <v>-459.2</v>
      </c>
      <c r="J29" s="41">
        <v>-486.4</v>
      </c>
      <c r="K29" s="32">
        <v>0</v>
      </c>
      <c r="L29" s="23">
        <v>0</v>
      </c>
      <c r="M29" s="32">
        <v>0</v>
      </c>
      <c r="N29" s="22">
        <f t="shared" si="3"/>
        <v>-945.59999999999991</v>
      </c>
      <c r="O29" s="25">
        <f t="shared" si="4"/>
        <v>15054.4</v>
      </c>
    </row>
    <row r="30" spans="1:18" ht="20.100000000000001" customHeight="1">
      <c r="A30" s="17" t="s">
        <v>33</v>
      </c>
      <c r="B30" s="35"/>
      <c r="C30" s="36"/>
      <c r="D30" s="20"/>
      <c r="E30" s="20"/>
      <c r="F30" s="22">
        <f t="shared" ref="F30:O30" si="5">SUM(F25:F29)</f>
        <v>770333.33</v>
      </c>
      <c r="G30" s="23">
        <f t="shared" si="5"/>
        <v>0</v>
      </c>
      <c r="H30" s="22">
        <f t="shared" si="5"/>
        <v>-135383.95000000001</v>
      </c>
      <c r="I30" s="22">
        <f t="shared" si="5"/>
        <v>-22108.570000000003</v>
      </c>
      <c r="J30" s="22">
        <f t="shared" si="5"/>
        <v>-17847.27</v>
      </c>
      <c r="K30" s="42">
        <f t="shared" si="5"/>
        <v>-1919.78</v>
      </c>
      <c r="L30" s="23">
        <f t="shared" si="5"/>
        <v>-60000</v>
      </c>
      <c r="M30" s="23">
        <f t="shared" si="5"/>
        <v>-10325</v>
      </c>
      <c r="N30" s="22">
        <f t="shared" si="5"/>
        <v>-247584.57000000004</v>
      </c>
      <c r="O30" s="25">
        <f t="shared" si="5"/>
        <v>522748.76</v>
      </c>
    </row>
    <row r="31" spans="1:18" ht="20.100000000000001" customHeight="1">
      <c r="A31" s="26" t="s">
        <v>58</v>
      </c>
      <c r="B31" s="37"/>
      <c r="C31" s="38"/>
      <c r="D31" s="29"/>
      <c r="E31" s="29"/>
      <c r="F31" s="13"/>
      <c r="G31" s="13"/>
      <c r="H31" s="13"/>
      <c r="I31" s="13"/>
      <c r="J31" s="13"/>
      <c r="K31" s="13"/>
      <c r="L31" s="13"/>
      <c r="M31" s="13"/>
      <c r="N31" s="13"/>
      <c r="O31" s="16"/>
    </row>
    <row r="32" spans="1:18">
      <c r="A32" s="17" t="s">
        <v>59</v>
      </c>
      <c r="B32" s="18" t="s">
        <v>24</v>
      </c>
      <c r="C32" s="19">
        <v>36017</v>
      </c>
      <c r="D32" s="20" t="s">
        <v>38</v>
      </c>
      <c r="E32" s="20" t="s">
        <v>32</v>
      </c>
      <c r="F32" s="22">
        <v>400000</v>
      </c>
      <c r="G32" s="23">
        <v>0</v>
      </c>
      <c r="H32" s="24">
        <v>-83585.63</v>
      </c>
      <c r="I32" s="22">
        <v>-11480</v>
      </c>
      <c r="J32" s="22">
        <v>-6589.14</v>
      </c>
      <c r="K32" s="22">
        <v>-1919.78</v>
      </c>
      <c r="L32" s="23">
        <v>0</v>
      </c>
      <c r="M32" s="23">
        <v>-8310.49</v>
      </c>
      <c r="N32" s="22">
        <f>SUM(H32:M32)</f>
        <v>-111885.04000000001</v>
      </c>
      <c r="O32" s="25">
        <f>F32+N32</f>
        <v>288114.95999999996</v>
      </c>
    </row>
    <row r="33" spans="1:15" ht="20.100000000000001" customHeight="1">
      <c r="A33" s="17" t="s">
        <v>60</v>
      </c>
      <c r="B33" s="18" t="s">
        <v>24</v>
      </c>
      <c r="C33" s="19">
        <v>38272</v>
      </c>
      <c r="D33" s="20" t="s">
        <v>61</v>
      </c>
      <c r="E33" s="20" t="s">
        <v>32</v>
      </c>
      <c r="F33" s="22">
        <v>185000</v>
      </c>
      <c r="G33" s="23">
        <v>0</v>
      </c>
      <c r="H33" s="24">
        <v>-31619.54</v>
      </c>
      <c r="I33" s="22">
        <v>-5309.5</v>
      </c>
      <c r="J33" s="22">
        <v>-5624</v>
      </c>
      <c r="K33" s="42">
        <f>SUM(K31:K32)</f>
        <v>-1919.78</v>
      </c>
      <c r="L33" s="23">
        <v>0</v>
      </c>
      <c r="M33" s="23">
        <v>0</v>
      </c>
      <c r="N33" s="22">
        <f t="shared" ref="N33:N36" si="6">SUM(H33:M33)</f>
        <v>-44472.82</v>
      </c>
      <c r="O33" s="25">
        <f t="shared" ref="O33:O36" si="7">F33+N33</f>
        <v>140527.18</v>
      </c>
    </row>
    <row r="34" spans="1:15" ht="20.100000000000001" customHeight="1">
      <c r="A34" s="17" t="s">
        <v>62</v>
      </c>
      <c r="B34" s="18" t="s">
        <v>28</v>
      </c>
      <c r="C34" s="19">
        <v>45397</v>
      </c>
      <c r="D34" s="20" t="s">
        <v>63</v>
      </c>
      <c r="E34" s="20" t="s">
        <v>32</v>
      </c>
      <c r="F34" s="22">
        <v>100000</v>
      </c>
      <c r="G34" s="23">
        <v>0</v>
      </c>
      <c r="H34" s="24">
        <v>-12105.36</v>
      </c>
      <c r="I34" s="22">
        <v>-2870</v>
      </c>
      <c r="J34" s="22">
        <v>-3040</v>
      </c>
      <c r="K34" s="23">
        <v>0</v>
      </c>
      <c r="L34" s="23">
        <v>0</v>
      </c>
      <c r="M34" s="23">
        <v>0</v>
      </c>
      <c r="N34" s="22">
        <f t="shared" si="6"/>
        <v>-18015.36</v>
      </c>
      <c r="O34" s="25">
        <f t="shared" si="7"/>
        <v>81984.639999999999</v>
      </c>
    </row>
    <row r="35" spans="1:15" ht="20.100000000000001" customHeight="1">
      <c r="A35" s="17" t="s">
        <v>64</v>
      </c>
      <c r="B35" s="18" t="s">
        <v>28</v>
      </c>
      <c r="C35" s="19">
        <v>45809</v>
      </c>
      <c r="D35" s="20" t="s">
        <v>65</v>
      </c>
      <c r="E35" s="20" t="s">
        <v>32</v>
      </c>
      <c r="F35" s="22">
        <v>100000</v>
      </c>
      <c r="G35" s="23">
        <v>0</v>
      </c>
      <c r="H35" s="24">
        <v>-11625.41</v>
      </c>
      <c r="I35" s="22">
        <v>-2870</v>
      </c>
      <c r="J35" s="22">
        <v>-3040</v>
      </c>
      <c r="K35" s="42">
        <f>SUM(K33:K34)</f>
        <v>-1919.78</v>
      </c>
      <c r="L35" s="23">
        <v>0</v>
      </c>
      <c r="M35" s="23">
        <v>0</v>
      </c>
      <c r="N35" s="22">
        <f t="shared" si="6"/>
        <v>-19455.189999999999</v>
      </c>
      <c r="O35" s="25">
        <f t="shared" si="7"/>
        <v>80544.81</v>
      </c>
    </row>
    <row r="36" spans="1:15" ht="23.4" customHeight="1">
      <c r="A36" s="43" t="s">
        <v>66</v>
      </c>
      <c r="B36" s="44" t="s">
        <v>24</v>
      </c>
      <c r="C36" s="45">
        <v>43252</v>
      </c>
      <c r="D36" s="46" t="s">
        <v>56</v>
      </c>
      <c r="E36" s="47" t="s">
        <v>57</v>
      </c>
      <c r="F36" s="48">
        <v>32500</v>
      </c>
      <c r="G36" s="23">
        <v>0</v>
      </c>
      <c r="H36" s="49">
        <v>0</v>
      </c>
      <c r="I36" s="50">
        <v>-932.75</v>
      </c>
      <c r="J36" s="50">
        <v>-988</v>
      </c>
      <c r="K36" s="51">
        <v>0</v>
      </c>
      <c r="L36" s="51">
        <v>0</v>
      </c>
      <c r="M36" s="23">
        <v>0</v>
      </c>
      <c r="N36" s="22">
        <f t="shared" si="6"/>
        <v>-1920.75</v>
      </c>
      <c r="O36" s="25">
        <f t="shared" si="7"/>
        <v>30579.25</v>
      </c>
    </row>
    <row r="37" spans="1:15" ht="20.100000000000001" customHeight="1">
      <c r="A37" s="17" t="s">
        <v>33</v>
      </c>
      <c r="B37" s="35"/>
      <c r="C37" s="36"/>
      <c r="D37" s="20"/>
      <c r="E37" s="20"/>
      <c r="F37" s="22">
        <f t="shared" ref="F37:K37" si="8">SUM(F32:F36)</f>
        <v>817500</v>
      </c>
      <c r="G37" s="23">
        <f t="shared" si="8"/>
        <v>0</v>
      </c>
      <c r="H37" s="22">
        <f t="shared" si="8"/>
        <v>-138935.94</v>
      </c>
      <c r="I37" s="22">
        <f t="shared" si="8"/>
        <v>-23462.25</v>
      </c>
      <c r="J37" s="22">
        <f t="shared" si="8"/>
        <v>-19281.14</v>
      </c>
      <c r="K37" s="22">
        <f t="shared" si="8"/>
        <v>-5759.34</v>
      </c>
      <c r="L37" s="23">
        <v>0</v>
      </c>
      <c r="M37" s="23">
        <f>SUM(M32:M36)</f>
        <v>-8310.49</v>
      </c>
      <c r="N37" s="22">
        <f>SUM(N32:N36)</f>
        <v>-195749.16000000003</v>
      </c>
      <c r="O37" s="25">
        <f>SUM(O32:O36)</f>
        <v>621750.84</v>
      </c>
    </row>
    <row r="38" spans="1:15" ht="20.100000000000001" customHeight="1">
      <c r="A38" s="26" t="s">
        <v>5</v>
      </c>
      <c r="B38" s="37"/>
      <c r="C38" s="38"/>
      <c r="D38" s="29"/>
      <c r="E38" s="29"/>
      <c r="F38" s="13"/>
      <c r="G38" s="13"/>
      <c r="H38" s="13"/>
      <c r="I38" s="13"/>
      <c r="J38" s="13"/>
      <c r="K38" s="13"/>
      <c r="L38" s="13"/>
      <c r="M38" s="13"/>
      <c r="N38" s="13"/>
      <c r="O38" s="16"/>
    </row>
    <row r="39" spans="1:15">
      <c r="A39" s="17" t="s">
        <v>67</v>
      </c>
      <c r="B39" s="18" t="s">
        <v>28</v>
      </c>
      <c r="C39" s="19">
        <v>44136</v>
      </c>
      <c r="D39" s="20" t="s">
        <v>68</v>
      </c>
      <c r="E39" s="20" t="s">
        <v>32</v>
      </c>
      <c r="F39" s="22">
        <v>240000</v>
      </c>
      <c r="G39" s="23">
        <v>0</v>
      </c>
      <c r="H39" s="24">
        <v>-44733.63</v>
      </c>
      <c r="I39" s="22">
        <v>-6888</v>
      </c>
      <c r="J39" s="22">
        <v>-6589.14</v>
      </c>
      <c r="K39" s="22">
        <v>-1919.78</v>
      </c>
      <c r="L39" s="23">
        <v>0</v>
      </c>
      <c r="M39" s="23">
        <v>-6883.34</v>
      </c>
      <c r="N39" s="22">
        <f>SUM(H39:M39)</f>
        <v>-67013.89</v>
      </c>
      <c r="O39" s="25">
        <f>F39+N39</f>
        <v>172986.11</v>
      </c>
    </row>
    <row r="40" spans="1:15" ht="20.100000000000001" customHeight="1">
      <c r="A40" s="17" t="s">
        <v>69</v>
      </c>
      <c r="B40" s="18" t="s">
        <v>24</v>
      </c>
      <c r="C40" s="19">
        <v>44166</v>
      </c>
      <c r="D40" s="20" t="s">
        <v>70</v>
      </c>
      <c r="E40" s="20" t="s">
        <v>32</v>
      </c>
      <c r="F40" s="22">
        <v>95000</v>
      </c>
      <c r="G40" s="23">
        <v>0</v>
      </c>
      <c r="H40" s="24">
        <v>-10449.290000000001</v>
      </c>
      <c r="I40" s="22">
        <v>-2726.5</v>
      </c>
      <c r="J40" s="22">
        <v>-2888</v>
      </c>
      <c r="K40" s="22">
        <v>-1919.78</v>
      </c>
      <c r="L40" s="23">
        <v>0</v>
      </c>
      <c r="M40" s="23">
        <v>0</v>
      </c>
      <c r="N40" s="22">
        <f>SUM(H40:M40)</f>
        <v>-17983.57</v>
      </c>
      <c r="O40" s="25">
        <f>F40+N40</f>
        <v>77016.429999999993</v>
      </c>
    </row>
    <row r="41" spans="1:15" ht="20.100000000000001" customHeight="1">
      <c r="A41" s="17" t="s">
        <v>71</v>
      </c>
      <c r="B41" s="18" t="s">
        <v>28</v>
      </c>
      <c r="C41" s="19">
        <v>41275</v>
      </c>
      <c r="D41" s="20" t="s">
        <v>31</v>
      </c>
      <c r="E41" s="20" t="s">
        <v>32</v>
      </c>
      <c r="F41" s="22">
        <v>95000</v>
      </c>
      <c r="G41" s="23">
        <v>0</v>
      </c>
      <c r="H41" s="24">
        <v>-10929.23</v>
      </c>
      <c r="I41" s="22">
        <v>-2726.5</v>
      </c>
      <c r="J41" s="22">
        <v>-2888</v>
      </c>
      <c r="K41" s="23">
        <v>0</v>
      </c>
      <c r="L41" s="23">
        <v>0</v>
      </c>
      <c r="M41" s="23">
        <v>0</v>
      </c>
      <c r="N41" s="22">
        <f>SUM(H41:M41)</f>
        <v>-16543.73</v>
      </c>
      <c r="O41" s="25">
        <f>F41+N41</f>
        <v>78456.27</v>
      </c>
    </row>
    <row r="42" spans="1:15" ht="20.100000000000001" customHeight="1">
      <c r="A42" s="17" t="s">
        <v>72</v>
      </c>
      <c r="B42" s="18" t="s">
        <v>28</v>
      </c>
      <c r="C42" s="19">
        <v>42248</v>
      </c>
      <c r="D42" s="20" t="s">
        <v>73</v>
      </c>
      <c r="E42" s="20" t="s">
        <v>32</v>
      </c>
      <c r="F42" s="22">
        <v>55000</v>
      </c>
      <c r="G42" s="23">
        <v>0</v>
      </c>
      <c r="H42" s="24">
        <v>-2559.6799999999998</v>
      </c>
      <c r="I42" s="22">
        <v>-1578.5</v>
      </c>
      <c r="J42" s="22">
        <v>-1672</v>
      </c>
      <c r="K42" s="23">
        <v>0</v>
      </c>
      <c r="L42" s="23">
        <v>0</v>
      </c>
      <c r="M42" s="32">
        <v>0</v>
      </c>
      <c r="N42" s="22">
        <f>SUM(H42:M42)</f>
        <v>-5810.18</v>
      </c>
      <c r="O42" s="25">
        <f>F42+N42</f>
        <v>49189.82</v>
      </c>
    </row>
    <row r="43" spans="1:15" ht="20.100000000000001" customHeight="1">
      <c r="A43" s="17" t="s">
        <v>33</v>
      </c>
      <c r="B43" s="18"/>
      <c r="C43" s="19"/>
      <c r="D43" s="20"/>
      <c r="E43" s="20"/>
      <c r="F43" s="22">
        <f t="shared" ref="F43:K43" si="9">SUM(F39:F42)</f>
        <v>485000</v>
      </c>
      <c r="G43" s="23">
        <f t="shared" si="9"/>
        <v>0</v>
      </c>
      <c r="H43" s="22">
        <f t="shared" si="9"/>
        <v>-68671.829999999987</v>
      </c>
      <c r="I43" s="22">
        <f t="shared" si="9"/>
        <v>-13919.5</v>
      </c>
      <c r="J43" s="22">
        <f t="shared" si="9"/>
        <v>-14037.14</v>
      </c>
      <c r="K43" s="22">
        <f t="shared" si="9"/>
        <v>-3839.56</v>
      </c>
      <c r="L43" s="23">
        <v>0</v>
      </c>
      <c r="M43" s="23">
        <f>SUM(M39:M42)</f>
        <v>-6883.34</v>
      </c>
      <c r="N43" s="22">
        <f>SUM(N39:N42)</f>
        <v>-107351.37</v>
      </c>
      <c r="O43" s="25">
        <f>SUM(O39:O42)</f>
        <v>377648.63</v>
      </c>
    </row>
    <row r="44" spans="1:15" ht="20.100000000000001" customHeight="1">
      <c r="A44" s="26" t="s">
        <v>74</v>
      </c>
      <c r="B44" s="27"/>
      <c r="C44" s="28"/>
      <c r="D44" s="29"/>
      <c r="E44" s="29"/>
      <c r="F44" s="30"/>
      <c r="G44" s="13"/>
      <c r="H44" s="30"/>
      <c r="I44" s="30"/>
      <c r="J44" s="30"/>
      <c r="K44" s="13"/>
      <c r="L44" s="13"/>
      <c r="M44" s="13"/>
      <c r="N44" s="30"/>
      <c r="O44" s="31"/>
    </row>
    <row r="45" spans="1:15">
      <c r="A45" s="17" t="s">
        <v>75</v>
      </c>
      <c r="B45" s="18" t="s">
        <v>24</v>
      </c>
      <c r="C45" s="19">
        <v>44089</v>
      </c>
      <c r="D45" s="20" t="s">
        <v>38</v>
      </c>
      <c r="E45" s="20" t="s">
        <v>32</v>
      </c>
      <c r="F45" s="22">
        <v>240000</v>
      </c>
      <c r="G45" s="23">
        <v>0</v>
      </c>
      <c r="H45" s="24">
        <v>-44733.63</v>
      </c>
      <c r="I45" s="22">
        <v>-6888</v>
      </c>
      <c r="J45" s="22">
        <v>-6589.14</v>
      </c>
      <c r="K45" s="22">
        <v>-1919.78</v>
      </c>
      <c r="L45" s="23">
        <v>0</v>
      </c>
      <c r="M45" s="23">
        <v>-10325</v>
      </c>
      <c r="N45" s="22">
        <f>SUM(H45:M45)</f>
        <v>-70455.549999999988</v>
      </c>
      <c r="O45" s="25">
        <f>F45+N45</f>
        <v>169544.45</v>
      </c>
    </row>
    <row r="46" spans="1:15">
      <c r="A46" s="17" t="s">
        <v>76</v>
      </c>
      <c r="B46" s="18" t="s">
        <v>24</v>
      </c>
      <c r="C46" s="19">
        <v>45017</v>
      </c>
      <c r="D46" s="20" t="s">
        <v>77</v>
      </c>
      <c r="E46" s="20" t="s">
        <v>32</v>
      </c>
      <c r="F46" s="22">
        <v>120000</v>
      </c>
      <c r="G46" s="23">
        <v>0</v>
      </c>
      <c r="H46" s="24">
        <v>-16809.86</v>
      </c>
      <c r="I46" s="22">
        <v>-3444</v>
      </c>
      <c r="J46" s="22">
        <v>-3648</v>
      </c>
      <c r="K46" s="52">
        <v>0</v>
      </c>
      <c r="L46" s="23">
        <v>0</v>
      </c>
      <c r="M46" s="23"/>
      <c r="N46" s="22">
        <f t="shared" ref="N46:N47" si="10">SUM(H46:M46)</f>
        <v>-23901.86</v>
      </c>
      <c r="O46" s="25">
        <f t="shared" ref="O46:O47" si="11">F46+N46</f>
        <v>96098.14</v>
      </c>
    </row>
    <row r="47" spans="1:15" ht="15" customHeight="1">
      <c r="A47" s="17" t="s">
        <v>78</v>
      </c>
      <c r="B47" s="18" t="s">
        <v>24</v>
      </c>
      <c r="C47" s="53">
        <v>45870</v>
      </c>
      <c r="D47" s="54" t="s">
        <v>79</v>
      </c>
      <c r="E47" s="20" t="s">
        <v>32</v>
      </c>
      <c r="F47" s="55">
        <v>80000</v>
      </c>
      <c r="G47" s="23">
        <v>0</v>
      </c>
      <c r="H47" s="55">
        <v>-7400.86</v>
      </c>
      <c r="I47" s="55">
        <v>-2296</v>
      </c>
      <c r="J47" s="55">
        <v>-2432</v>
      </c>
      <c r="K47" s="52">
        <v>0</v>
      </c>
      <c r="L47" s="23">
        <v>0</v>
      </c>
      <c r="M47" s="23"/>
      <c r="N47" s="22">
        <f t="shared" si="10"/>
        <v>-12128.86</v>
      </c>
      <c r="O47" s="25">
        <f t="shared" si="11"/>
        <v>67871.14</v>
      </c>
    </row>
    <row r="48" spans="1:15" ht="20.100000000000001" customHeight="1">
      <c r="A48" s="17" t="s">
        <v>33</v>
      </c>
      <c r="B48" s="18"/>
      <c r="C48" s="19"/>
      <c r="D48" s="20"/>
      <c r="E48" s="20"/>
      <c r="F48" s="22">
        <f t="shared" ref="F48:K48" si="12">SUM(F45:F47)</f>
        <v>440000</v>
      </c>
      <c r="G48" s="23">
        <f t="shared" si="12"/>
        <v>0</v>
      </c>
      <c r="H48" s="22">
        <f t="shared" si="12"/>
        <v>-68944.349999999991</v>
      </c>
      <c r="I48" s="22">
        <f t="shared" si="12"/>
        <v>-12628</v>
      </c>
      <c r="J48" s="22">
        <f t="shared" si="12"/>
        <v>-12669.14</v>
      </c>
      <c r="K48" s="22">
        <f t="shared" si="12"/>
        <v>-1919.78</v>
      </c>
      <c r="L48" s="23">
        <v>0</v>
      </c>
      <c r="M48" s="23">
        <v>-10325</v>
      </c>
      <c r="N48" s="22">
        <f>SUM(N45:N47)</f>
        <v>-106486.26999999999</v>
      </c>
      <c r="O48" s="25">
        <f>SUM(O45:O47)</f>
        <v>333513.73000000004</v>
      </c>
    </row>
    <row r="49" spans="1:15" ht="20.100000000000001" customHeight="1">
      <c r="A49" s="26" t="s">
        <v>80</v>
      </c>
      <c r="B49" s="27"/>
      <c r="C49" s="28"/>
      <c r="D49" s="29"/>
      <c r="E49" s="29"/>
      <c r="F49" s="30"/>
      <c r="G49" s="30"/>
      <c r="H49" s="30"/>
      <c r="I49" s="30"/>
      <c r="J49" s="30"/>
      <c r="K49" s="30"/>
      <c r="L49" s="13"/>
      <c r="M49" s="13"/>
      <c r="N49" s="30"/>
      <c r="O49" s="31"/>
    </row>
    <row r="50" spans="1:15" ht="20.100000000000001" customHeight="1">
      <c r="A50" s="17" t="s">
        <v>81</v>
      </c>
      <c r="B50" s="18" t="s">
        <v>24</v>
      </c>
      <c r="C50" s="19">
        <v>44136</v>
      </c>
      <c r="D50" s="20" t="s">
        <v>38</v>
      </c>
      <c r="E50" s="20" t="s">
        <v>32</v>
      </c>
      <c r="F50" s="22">
        <v>240000</v>
      </c>
      <c r="G50" s="23">
        <v>0</v>
      </c>
      <c r="H50" s="24">
        <v>-45213.57</v>
      </c>
      <c r="I50" s="22">
        <v>-6888</v>
      </c>
      <c r="J50" s="22">
        <v>-6589.14</v>
      </c>
      <c r="K50" s="23">
        <v>0</v>
      </c>
      <c r="L50" s="23">
        <v>0</v>
      </c>
      <c r="M50" s="32">
        <v>0</v>
      </c>
      <c r="N50" s="22">
        <f t="shared" ref="N50:N55" si="13">SUM(H50:M50)</f>
        <v>-58690.71</v>
      </c>
      <c r="O50" s="25">
        <f t="shared" ref="O50:O55" si="14">F50+N50</f>
        <v>181309.29</v>
      </c>
    </row>
    <row r="51" spans="1:15" ht="20.100000000000001" customHeight="1">
      <c r="A51" s="17" t="s">
        <v>82</v>
      </c>
      <c r="B51" s="18" t="s">
        <v>24</v>
      </c>
      <c r="C51" s="19">
        <v>38687</v>
      </c>
      <c r="D51" s="20" t="s">
        <v>83</v>
      </c>
      <c r="E51" s="20" t="s">
        <v>32</v>
      </c>
      <c r="F51" s="22">
        <v>125000</v>
      </c>
      <c r="G51" s="23">
        <v>0</v>
      </c>
      <c r="H51" s="24">
        <v>-17985.98</v>
      </c>
      <c r="I51" s="22">
        <v>-3587.5</v>
      </c>
      <c r="J51" s="22">
        <v>-3800</v>
      </c>
      <c r="K51" s="52">
        <v>0</v>
      </c>
      <c r="L51" s="23">
        <v>0</v>
      </c>
      <c r="M51" s="32">
        <v>0</v>
      </c>
      <c r="N51" s="22">
        <f t="shared" si="13"/>
        <v>-25373.48</v>
      </c>
      <c r="O51" s="25">
        <f t="shared" si="14"/>
        <v>99626.52</v>
      </c>
    </row>
    <row r="52" spans="1:15" ht="20.100000000000001" customHeight="1">
      <c r="A52" s="17" t="s">
        <v>84</v>
      </c>
      <c r="B52" s="18" t="s">
        <v>24</v>
      </c>
      <c r="C52" s="19">
        <v>38386</v>
      </c>
      <c r="D52" s="20" t="s">
        <v>85</v>
      </c>
      <c r="E52" s="20" t="s">
        <v>32</v>
      </c>
      <c r="F52" s="22">
        <v>115000</v>
      </c>
      <c r="G52" s="23">
        <v>0</v>
      </c>
      <c r="H52" s="24">
        <v>-15153.79</v>
      </c>
      <c r="I52" s="22">
        <v>-3300.5</v>
      </c>
      <c r="J52" s="22">
        <v>-3496</v>
      </c>
      <c r="K52" s="22">
        <v>-1919.78</v>
      </c>
      <c r="L52" s="23">
        <v>0</v>
      </c>
      <c r="M52" s="32">
        <v>0</v>
      </c>
      <c r="N52" s="22">
        <f t="shared" si="13"/>
        <v>-23870.07</v>
      </c>
      <c r="O52" s="25">
        <f t="shared" si="14"/>
        <v>91129.93</v>
      </c>
    </row>
    <row r="53" spans="1:15" ht="20.100000000000001" customHeight="1">
      <c r="A53" s="17" t="s">
        <v>86</v>
      </c>
      <c r="B53" s="18" t="s">
        <v>24</v>
      </c>
      <c r="C53" s="19">
        <v>43678</v>
      </c>
      <c r="D53" s="20" t="s">
        <v>87</v>
      </c>
      <c r="E53" s="20" t="s">
        <v>88</v>
      </c>
      <c r="F53" s="22">
        <v>72600</v>
      </c>
      <c r="G53" s="23">
        <v>0</v>
      </c>
      <c r="H53" s="24">
        <v>-5857.74</v>
      </c>
      <c r="I53" s="22">
        <v>-2083.62</v>
      </c>
      <c r="J53" s="22">
        <v>-2207.04</v>
      </c>
      <c r="K53" s="23">
        <v>0</v>
      </c>
      <c r="L53" s="23">
        <v>0</v>
      </c>
      <c r="M53" s="32">
        <v>0</v>
      </c>
      <c r="N53" s="22">
        <f t="shared" si="13"/>
        <v>-10148.4</v>
      </c>
      <c r="O53" s="25">
        <f t="shared" si="14"/>
        <v>62451.6</v>
      </c>
    </row>
    <row r="54" spans="1:15" ht="20.100000000000001" customHeight="1">
      <c r="A54" s="17" t="s">
        <v>89</v>
      </c>
      <c r="B54" s="18" t="s">
        <v>28</v>
      </c>
      <c r="C54" s="19">
        <v>38392</v>
      </c>
      <c r="D54" s="20" t="s">
        <v>87</v>
      </c>
      <c r="E54" s="20" t="s">
        <v>32</v>
      </c>
      <c r="F54" s="22">
        <v>75000</v>
      </c>
      <c r="G54" s="23">
        <v>0</v>
      </c>
      <c r="H54" s="24">
        <v>-5925.42</v>
      </c>
      <c r="I54" s="22">
        <v>-2152.5</v>
      </c>
      <c r="J54" s="22">
        <v>-2280</v>
      </c>
      <c r="K54" s="22">
        <v>-1919.78</v>
      </c>
      <c r="L54" s="23">
        <v>0</v>
      </c>
      <c r="M54" s="32">
        <v>0</v>
      </c>
      <c r="N54" s="22">
        <f t="shared" si="13"/>
        <v>-12277.7</v>
      </c>
      <c r="O54" s="25">
        <f t="shared" si="14"/>
        <v>62722.3</v>
      </c>
    </row>
    <row r="55" spans="1:15" ht="20.100000000000001" customHeight="1">
      <c r="A55" s="17" t="s">
        <v>90</v>
      </c>
      <c r="B55" s="18" t="s">
        <v>24</v>
      </c>
      <c r="C55" s="19">
        <v>41852</v>
      </c>
      <c r="D55" s="20" t="s">
        <v>91</v>
      </c>
      <c r="E55" s="20" t="s">
        <v>32</v>
      </c>
      <c r="F55" s="22">
        <v>55000</v>
      </c>
      <c r="G55" s="23">
        <v>0</v>
      </c>
      <c r="H55" s="24">
        <v>-2559.6799999999998</v>
      </c>
      <c r="I55" s="22">
        <v>-1578.5</v>
      </c>
      <c r="J55" s="22">
        <v>-1672</v>
      </c>
      <c r="K55" s="32">
        <v>0</v>
      </c>
      <c r="L55" s="23">
        <v>0</v>
      </c>
      <c r="M55" s="32">
        <v>0</v>
      </c>
      <c r="N55" s="22">
        <f t="shared" si="13"/>
        <v>-5810.18</v>
      </c>
      <c r="O55" s="25">
        <f t="shared" si="14"/>
        <v>49189.82</v>
      </c>
    </row>
    <row r="56" spans="1:15" ht="20.100000000000001" customHeight="1">
      <c r="A56" s="17" t="s">
        <v>33</v>
      </c>
      <c r="B56" s="35"/>
      <c r="C56" s="36"/>
      <c r="D56" s="20"/>
      <c r="E56" s="20"/>
      <c r="F56" s="22">
        <f t="shared" ref="F56:K56" si="15">SUM(F50:F55)</f>
        <v>682600</v>
      </c>
      <c r="G56" s="23">
        <f t="shared" si="15"/>
        <v>0</v>
      </c>
      <c r="H56" s="22">
        <f t="shared" si="15"/>
        <v>-92696.18</v>
      </c>
      <c r="I56" s="22">
        <f t="shared" si="15"/>
        <v>-19590.62</v>
      </c>
      <c r="J56" s="22">
        <f t="shared" si="15"/>
        <v>-20044.18</v>
      </c>
      <c r="K56" s="22">
        <f t="shared" si="15"/>
        <v>-3839.56</v>
      </c>
      <c r="L56" s="23">
        <v>0</v>
      </c>
      <c r="M56" s="23">
        <v>0</v>
      </c>
      <c r="N56" s="22">
        <f>SUM(N50:N55)</f>
        <v>-136170.54</v>
      </c>
      <c r="O56" s="25">
        <f>SUM(O50:O55)</f>
        <v>546429.46</v>
      </c>
    </row>
    <row r="57" spans="1:15">
      <c r="A57" s="26" t="s">
        <v>92</v>
      </c>
      <c r="B57" s="27"/>
      <c r="C57" s="28"/>
      <c r="D57" s="29"/>
      <c r="E57" s="29"/>
      <c r="F57" s="30"/>
      <c r="G57" s="30"/>
      <c r="H57" s="30"/>
      <c r="I57" s="30"/>
      <c r="J57" s="30"/>
      <c r="K57" s="30"/>
      <c r="L57" s="13"/>
      <c r="M57" s="30"/>
      <c r="N57" s="30"/>
      <c r="O57" s="31"/>
    </row>
    <row r="58" spans="1:15" ht="20.100000000000001" customHeight="1">
      <c r="A58" s="17" t="s">
        <v>93</v>
      </c>
      <c r="B58" s="18" t="s">
        <v>28</v>
      </c>
      <c r="C58" s="19">
        <v>38231</v>
      </c>
      <c r="D58" s="20" t="s">
        <v>94</v>
      </c>
      <c r="E58" s="20" t="s">
        <v>32</v>
      </c>
      <c r="F58" s="22">
        <v>100000</v>
      </c>
      <c r="G58" s="23">
        <v>0</v>
      </c>
      <c r="H58" s="24">
        <v>-12105.36</v>
      </c>
      <c r="I58" s="22">
        <v>-2870</v>
      </c>
      <c r="J58" s="22">
        <v>-3040</v>
      </c>
      <c r="K58" s="23">
        <v>0</v>
      </c>
      <c r="L58" s="23">
        <v>0</v>
      </c>
      <c r="M58" s="23">
        <v>0</v>
      </c>
      <c r="N58" s="22">
        <f>SUM(H58:M58)</f>
        <v>-18015.36</v>
      </c>
      <c r="O58" s="25">
        <f>F58+N58</f>
        <v>81984.639999999999</v>
      </c>
    </row>
    <row r="59" spans="1:15" ht="20.100000000000001" customHeight="1">
      <c r="A59" s="17" t="s">
        <v>33</v>
      </c>
      <c r="B59" s="18"/>
      <c r="C59" s="19"/>
      <c r="D59" s="20"/>
      <c r="E59" s="20"/>
      <c r="F59" s="22">
        <f>SUM(F58:F58)</f>
        <v>100000</v>
      </c>
      <c r="G59" s="23">
        <f>SUM(G58:G58)</f>
        <v>0</v>
      </c>
      <c r="H59" s="22">
        <f>SUM(H58:H58)</f>
        <v>-12105.36</v>
      </c>
      <c r="I59" s="22">
        <f>SUM(I58:I58)</f>
        <v>-2870</v>
      </c>
      <c r="J59" s="22">
        <f>SUM(J58:J58)</f>
        <v>-3040</v>
      </c>
      <c r="K59" s="52">
        <v>0</v>
      </c>
      <c r="L59" s="23">
        <v>0</v>
      </c>
      <c r="M59" s="23">
        <v>0</v>
      </c>
      <c r="N59" s="22">
        <f>SUM(N58:N58)</f>
        <v>-18015.36</v>
      </c>
      <c r="O59" s="25">
        <f>SUM(O58:O58)</f>
        <v>81984.639999999999</v>
      </c>
    </row>
    <row r="60" spans="1:15" ht="20.100000000000001" customHeight="1">
      <c r="A60" s="26" t="s">
        <v>95</v>
      </c>
      <c r="B60" s="27"/>
      <c r="C60" s="28"/>
      <c r="D60" s="29"/>
      <c r="E60" s="29"/>
      <c r="F60" s="30"/>
      <c r="G60" s="30"/>
      <c r="H60" s="30"/>
      <c r="I60" s="30"/>
      <c r="J60" s="30"/>
      <c r="K60" s="13"/>
      <c r="L60" s="13"/>
      <c r="M60" s="13"/>
      <c r="N60" s="30"/>
      <c r="O60" s="31"/>
    </row>
    <row r="61" spans="1:15">
      <c r="A61" s="17" t="s">
        <v>96</v>
      </c>
      <c r="B61" s="18" t="s">
        <v>28</v>
      </c>
      <c r="C61" s="19">
        <v>35916</v>
      </c>
      <c r="D61" s="20" t="s">
        <v>97</v>
      </c>
      <c r="E61" s="20" t="s">
        <v>32</v>
      </c>
      <c r="F61" s="22">
        <v>145000</v>
      </c>
      <c r="G61" s="23">
        <v>0</v>
      </c>
      <c r="H61" s="24">
        <v>-20770.7</v>
      </c>
      <c r="I61" s="22">
        <v>-4161.5</v>
      </c>
      <c r="J61" s="22">
        <v>-4408</v>
      </c>
      <c r="K61" s="22">
        <v>-7679.12</v>
      </c>
      <c r="L61" s="23">
        <v>0</v>
      </c>
      <c r="M61" s="23">
        <v>-14449.84</v>
      </c>
      <c r="N61" s="22">
        <f>SUM(H61:M61)</f>
        <v>-51469.16</v>
      </c>
      <c r="O61" s="25">
        <f>F61+N61</f>
        <v>93530.84</v>
      </c>
    </row>
    <row r="62" spans="1:15" ht="20.100000000000001" customHeight="1">
      <c r="A62" s="17" t="s">
        <v>98</v>
      </c>
      <c r="B62" s="18" t="s">
        <v>28</v>
      </c>
      <c r="C62" s="19">
        <v>44774</v>
      </c>
      <c r="D62" s="20" t="s">
        <v>99</v>
      </c>
      <c r="E62" s="20" t="s">
        <v>32</v>
      </c>
      <c r="F62" s="22">
        <v>72600</v>
      </c>
      <c r="G62" s="23">
        <v>0</v>
      </c>
      <c r="H62" s="24">
        <v>-5473.79</v>
      </c>
      <c r="I62" s="22">
        <v>-2083.62</v>
      </c>
      <c r="J62" s="22">
        <v>-2207.04</v>
      </c>
      <c r="K62" s="22">
        <v>-1919.78</v>
      </c>
      <c r="L62" s="23">
        <v>0</v>
      </c>
      <c r="M62" s="23">
        <v>0</v>
      </c>
      <c r="N62" s="22">
        <f>SUM(H62:M62)</f>
        <v>-11684.230000000001</v>
      </c>
      <c r="O62" s="25">
        <f>F62+N62</f>
        <v>60915.77</v>
      </c>
    </row>
    <row r="63" spans="1:15" ht="20.100000000000001" customHeight="1">
      <c r="A63" s="17" t="s">
        <v>100</v>
      </c>
      <c r="B63" s="18" t="s">
        <v>28</v>
      </c>
      <c r="C63" s="19">
        <v>44348</v>
      </c>
      <c r="D63" s="20" t="s">
        <v>99</v>
      </c>
      <c r="E63" s="20" t="s">
        <v>32</v>
      </c>
      <c r="F63" s="22">
        <v>72600</v>
      </c>
      <c r="G63" s="23">
        <v>0</v>
      </c>
      <c r="H63" s="24">
        <v>-5857.74</v>
      </c>
      <c r="I63" s="22">
        <v>-2083.62</v>
      </c>
      <c r="J63" s="22">
        <v>-2207.04</v>
      </c>
      <c r="K63" s="23">
        <v>0</v>
      </c>
      <c r="L63" s="23">
        <v>0</v>
      </c>
      <c r="M63" s="23">
        <v>0</v>
      </c>
      <c r="N63" s="22">
        <f>SUM(H63:M63)</f>
        <v>-10148.4</v>
      </c>
      <c r="O63" s="25">
        <f>F63+N63</f>
        <v>62451.6</v>
      </c>
    </row>
    <row r="64" spans="1:15" ht="20.100000000000001" customHeight="1">
      <c r="A64" s="17" t="s">
        <v>101</v>
      </c>
      <c r="B64" s="18" t="s">
        <v>24</v>
      </c>
      <c r="C64" s="19">
        <v>38231</v>
      </c>
      <c r="D64" s="20" t="s">
        <v>102</v>
      </c>
      <c r="E64" s="20" t="s">
        <v>32</v>
      </c>
      <c r="F64" s="22">
        <v>90000</v>
      </c>
      <c r="G64" s="23">
        <v>0</v>
      </c>
      <c r="H64" s="24">
        <v>-9753.11</v>
      </c>
      <c r="I64" s="22">
        <v>-2583</v>
      </c>
      <c r="J64" s="22">
        <v>-2736</v>
      </c>
      <c r="K64" s="23">
        <v>0</v>
      </c>
      <c r="L64" s="23">
        <v>0</v>
      </c>
      <c r="M64" s="32">
        <v>0</v>
      </c>
      <c r="N64" s="22">
        <f>SUM(H64:M64)</f>
        <v>-15072.11</v>
      </c>
      <c r="O64" s="25">
        <f>F64+N64</f>
        <v>74927.89</v>
      </c>
    </row>
    <row r="65" spans="1:15" ht="20.100000000000001" customHeight="1">
      <c r="A65" s="17" t="s">
        <v>33</v>
      </c>
      <c r="B65" s="18"/>
      <c r="C65" s="19"/>
      <c r="D65" s="20"/>
      <c r="E65" s="20"/>
      <c r="F65" s="22">
        <f t="shared" ref="F65:K65" si="16">SUM(F61:F64)</f>
        <v>380200</v>
      </c>
      <c r="G65" s="23">
        <f t="shared" si="16"/>
        <v>0</v>
      </c>
      <c r="H65" s="22">
        <f t="shared" si="16"/>
        <v>-41855.340000000004</v>
      </c>
      <c r="I65" s="22">
        <f t="shared" si="16"/>
        <v>-10911.74</v>
      </c>
      <c r="J65" s="22">
        <f t="shared" si="16"/>
        <v>-11558.08</v>
      </c>
      <c r="K65" s="22">
        <f t="shared" si="16"/>
        <v>-9598.9</v>
      </c>
      <c r="L65" s="23">
        <v>0</v>
      </c>
      <c r="M65" s="23">
        <f>SUM(M61:M64)</f>
        <v>-14449.84</v>
      </c>
      <c r="N65" s="22">
        <f>SUM(N61:N64)</f>
        <v>-88373.900000000009</v>
      </c>
      <c r="O65" s="25">
        <f>SUM(O61:O64)</f>
        <v>291826.09999999998</v>
      </c>
    </row>
    <row r="66" spans="1:15" ht="20.100000000000001" customHeight="1">
      <c r="A66" s="26" t="s">
        <v>103</v>
      </c>
      <c r="B66" s="37"/>
      <c r="C66" s="38"/>
      <c r="D66" s="29"/>
      <c r="E66" s="29"/>
      <c r="F66" s="13"/>
      <c r="G66" s="30"/>
      <c r="H66" s="13"/>
      <c r="I66" s="13"/>
      <c r="J66" s="13"/>
      <c r="K66" s="13"/>
      <c r="L66" s="13"/>
      <c r="M66" s="13"/>
      <c r="N66" s="13"/>
      <c r="O66" s="16"/>
    </row>
    <row r="67" spans="1:15" ht="20.100000000000001" customHeight="1">
      <c r="A67" s="17" t="s">
        <v>104</v>
      </c>
      <c r="B67" s="35" t="s">
        <v>28</v>
      </c>
      <c r="C67" s="19">
        <v>41275</v>
      </c>
      <c r="D67" s="20" t="s">
        <v>68</v>
      </c>
      <c r="E67" s="20" t="s">
        <v>32</v>
      </c>
      <c r="F67" s="22">
        <v>145000</v>
      </c>
      <c r="G67" s="23">
        <v>0</v>
      </c>
      <c r="H67" s="24">
        <v>-22690.48</v>
      </c>
      <c r="I67" s="22">
        <v>-4161.5</v>
      </c>
      <c r="J67" s="22">
        <v>-4408</v>
      </c>
      <c r="K67" s="23">
        <v>0</v>
      </c>
      <c r="L67" s="23">
        <v>0</v>
      </c>
      <c r="M67" s="23">
        <v>0</v>
      </c>
      <c r="N67" s="22">
        <f>SUM(H67:M67)</f>
        <v>-31259.98</v>
      </c>
      <c r="O67" s="25">
        <f>F67+N67</f>
        <v>113740.02</v>
      </c>
    </row>
    <row r="68" spans="1:15" ht="20.100000000000001" customHeight="1">
      <c r="A68" s="17" t="s">
        <v>105</v>
      </c>
      <c r="B68" s="35" t="s">
        <v>28</v>
      </c>
      <c r="C68" s="19">
        <v>44743</v>
      </c>
      <c r="D68" s="20" t="s">
        <v>31</v>
      </c>
      <c r="E68" s="20" t="s">
        <v>32</v>
      </c>
      <c r="F68" s="22">
        <v>100000</v>
      </c>
      <c r="G68" s="23">
        <v>0</v>
      </c>
      <c r="H68" s="24">
        <v>-11625.41</v>
      </c>
      <c r="I68" s="22">
        <v>-2870</v>
      </c>
      <c r="J68" s="22">
        <v>-3040</v>
      </c>
      <c r="K68" s="22">
        <v>-1919.78</v>
      </c>
      <c r="L68" s="23">
        <v>0</v>
      </c>
      <c r="M68" s="23">
        <v>0</v>
      </c>
      <c r="N68" s="22">
        <f>SUM(H68:M68)</f>
        <v>-19455.189999999999</v>
      </c>
      <c r="O68" s="25">
        <f>F68+N68</f>
        <v>80544.81</v>
      </c>
    </row>
    <row r="69" spans="1:15" ht="20.100000000000001" customHeight="1">
      <c r="A69" s="17" t="s">
        <v>33</v>
      </c>
      <c r="B69" s="35"/>
      <c r="C69" s="36"/>
      <c r="D69" s="20"/>
      <c r="E69" s="20"/>
      <c r="F69" s="22">
        <f t="shared" ref="F69:K69" si="17">SUM(F67:F68)</f>
        <v>245000</v>
      </c>
      <c r="G69" s="23">
        <f t="shared" si="17"/>
        <v>0</v>
      </c>
      <c r="H69" s="22">
        <f t="shared" si="17"/>
        <v>-34315.89</v>
      </c>
      <c r="I69" s="22">
        <f t="shared" si="17"/>
        <v>-7031.5</v>
      </c>
      <c r="J69" s="22">
        <f t="shared" si="17"/>
        <v>-7448</v>
      </c>
      <c r="K69" s="22">
        <f t="shared" si="17"/>
        <v>-1919.78</v>
      </c>
      <c r="L69" s="23">
        <v>0</v>
      </c>
      <c r="M69" s="23">
        <v>0</v>
      </c>
      <c r="N69" s="22">
        <f>SUM(N67:N68)</f>
        <v>-50715.17</v>
      </c>
      <c r="O69" s="25">
        <f>SUM(O67:O68)</f>
        <v>194284.83000000002</v>
      </c>
    </row>
    <row r="70" spans="1:15" ht="20.100000000000001" customHeight="1">
      <c r="A70" s="26" t="s">
        <v>106</v>
      </c>
      <c r="B70" s="37"/>
      <c r="C70" s="38"/>
      <c r="D70" s="29"/>
      <c r="E70" s="29"/>
      <c r="F70" s="13"/>
      <c r="G70" s="13"/>
      <c r="H70" s="13"/>
      <c r="I70" s="13"/>
      <c r="J70" s="13"/>
      <c r="K70" s="13"/>
      <c r="L70" s="13"/>
      <c r="M70" s="13"/>
      <c r="N70" s="13"/>
      <c r="O70" s="16"/>
    </row>
    <row r="71" spans="1:15" ht="20.100000000000001" customHeight="1">
      <c r="A71" s="17" t="s">
        <v>107</v>
      </c>
      <c r="B71" s="18" t="s">
        <v>28</v>
      </c>
      <c r="C71" s="19">
        <v>44197</v>
      </c>
      <c r="D71" s="20" t="s">
        <v>68</v>
      </c>
      <c r="E71" s="20" t="s">
        <v>32</v>
      </c>
      <c r="F71" s="22">
        <v>145000</v>
      </c>
      <c r="G71" s="23">
        <v>0</v>
      </c>
      <c r="H71" s="24">
        <v>-22210.54</v>
      </c>
      <c r="I71" s="22">
        <v>-4161.5</v>
      </c>
      <c r="J71" s="22">
        <v>-4408</v>
      </c>
      <c r="K71" s="22">
        <v>-1919.78</v>
      </c>
      <c r="L71" s="23">
        <v>0</v>
      </c>
      <c r="M71" s="23">
        <v>0</v>
      </c>
      <c r="N71" s="22">
        <f>SUM(H71:M71)</f>
        <v>-32699.82</v>
      </c>
      <c r="O71" s="25">
        <f>F71+N71</f>
        <v>112300.18</v>
      </c>
    </row>
    <row r="72" spans="1:15" ht="20.100000000000001" customHeight="1">
      <c r="A72" s="17" t="s">
        <v>108</v>
      </c>
      <c r="B72" s="18" t="s">
        <v>28</v>
      </c>
      <c r="C72" s="19">
        <v>43556</v>
      </c>
      <c r="D72" s="20" t="s">
        <v>99</v>
      </c>
      <c r="E72" s="20" t="s">
        <v>32</v>
      </c>
      <c r="F72" s="22">
        <v>72600</v>
      </c>
      <c r="G72" s="23">
        <v>0</v>
      </c>
      <c r="H72" s="24">
        <v>-5473.79</v>
      </c>
      <c r="I72" s="22">
        <v>-2083.62</v>
      </c>
      <c r="J72" s="22">
        <v>-2207.04</v>
      </c>
      <c r="K72" s="22">
        <v>-1919.78</v>
      </c>
      <c r="L72" s="23">
        <v>0</v>
      </c>
      <c r="M72" s="23">
        <v>0</v>
      </c>
      <c r="N72" s="22">
        <f>SUM(H72:M72)</f>
        <v>-11684.230000000001</v>
      </c>
      <c r="O72" s="25">
        <f>F72+N72</f>
        <v>60915.77</v>
      </c>
    </row>
    <row r="73" spans="1:15" ht="20.100000000000001" customHeight="1">
      <c r="A73" s="17" t="s">
        <v>109</v>
      </c>
      <c r="B73" s="18" t="s">
        <v>24</v>
      </c>
      <c r="C73" s="19">
        <v>44348</v>
      </c>
      <c r="D73" s="20" t="s">
        <v>99</v>
      </c>
      <c r="E73" s="20" t="s">
        <v>32</v>
      </c>
      <c r="F73" s="22">
        <v>72600</v>
      </c>
      <c r="G73" s="23">
        <v>0</v>
      </c>
      <c r="H73" s="24">
        <v>-5473.79</v>
      </c>
      <c r="I73" s="22">
        <v>-2083.62</v>
      </c>
      <c r="J73" s="22">
        <v>-2207.04</v>
      </c>
      <c r="K73" s="22">
        <v>-1919.78</v>
      </c>
      <c r="L73" s="23">
        <v>0</v>
      </c>
      <c r="M73" s="23">
        <v>0</v>
      </c>
      <c r="N73" s="22">
        <f>SUM(H73:M73)</f>
        <v>-11684.230000000001</v>
      </c>
      <c r="O73" s="25">
        <f>F73+N73</f>
        <v>60915.77</v>
      </c>
    </row>
    <row r="74" spans="1:15" ht="20.100000000000001" customHeight="1">
      <c r="A74" s="17" t="s">
        <v>33</v>
      </c>
      <c r="B74" s="18"/>
      <c r="C74" s="19"/>
      <c r="D74" s="20"/>
      <c r="E74" s="20"/>
      <c r="F74" s="22">
        <f t="shared" ref="F74:K74" si="18">SUM(F71:F73)</f>
        <v>290200</v>
      </c>
      <c r="G74" s="23">
        <f t="shared" si="18"/>
        <v>0</v>
      </c>
      <c r="H74" s="22">
        <f t="shared" si="18"/>
        <v>-33158.120000000003</v>
      </c>
      <c r="I74" s="22">
        <f t="shared" si="18"/>
        <v>-8328.74</v>
      </c>
      <c r="J74" s="22">
        <f t="shared" si="18"/>
        <v>-8822.08</v>
      </c>
      <c r="K74" s="22">
        <f t="shared" si="18"/>
        <v>-5759.34</v>
      </c>
      <c r="L74" s="23">
        <v>0</v>
      </c>
      <c r="M74" s="23">
        <f>SUM(M71:M73)</f>
        <v>0</v>
      </c>
      <c r="N74" s="22">
        <f>SUM(N71:N73)</f>
        <v>-56068.280000000006</v>
      </c>
      <c r="O74" s="25">
        <f>SUM(O71:O73)</f>
        <v>234131.71999999997</v>
      </c>
    </row>
    <row r="75" spans="1:15" ht="20.100000000000001" customHeight="1">
      <c r="A75" s="26" t="s">
        <v>110</v>
      </c>
      <c r="B75" s="27"/>
      <c r="C75" s="28"/>
      <c r="D75" s="29"/>
      <c r="E75" s="29"/>
      <c r="F75" s="30"/>
      <c r="G75" s="13"/>
      <c r="H75" s="30"/>
      <c r="I75" s="30"/>
      <c r="J75" s="30"/>
      <c r="K75" s="30"/>
      <c r="L75" s="13"/>
      <c r="M75" s="13"/>
      <c r="N75" s="30"/>
      <c r="O75" s="31"/>
    </row>
    <row r="76" spans="1:15" ht="20.100000000000001" customHeight="1">
      <c r="A76" s="17" t="s">
        <v>111</v>
      </c>
      <c r="B76" s="18" t="s">
        <v>24</v>
      </c>
      <c r="C76" s="19">
        <v>39552</v>
      </c>
      <c r="D76" s="20" t="s">
        <v>38</v>
      </c>
      <c r="E76" s="20" t="s">
        <v>32</v>
      </c>
      <c r="F76" s="22">
        <v>145000</v>
      </c>
      <c r="G76" s="23">
        <v>0</v>
      </c>
      <c r="H76" s="24">
        <v>-22690.48</v>
      </c>
      <c r="I76" s="22">
        <v>-4161.5</v>
      </c>
      <c r="J76" s="22">
        <v>-4408</v>
      </c>
      <c r="K76" s="23">
        <v>0</v>
      </c>
      <c r="L76" s="23">
        <v>0</v>
      </c>
      <c r="M76" s="23">
        <v>0</v>
      </c>
      <c r="N76" s="22">
        <f>SUM(H76:M76)</f>
        <v>-31259.98</v>
      </c>
      <c r="O76" s="25">
        <f>F76+N76</f>
        <v>113740.02</v>
      </c>
    </row>
    <row r="77" spans="1:15" ht="20.100000000000001" customHeight="1">
      <c r="A77" s="17" t="s">
        <v>112</v>
      </c>
      <c r="B77" s="18" t="s">
        <v>24</v>
      </c>
      <c r="C77" s="19">
        <v>43647</v>
      </c>
      <c r="D77" s="20" t="s">
        <v>77</v>
      </c>
      <c r="E77" s="20" t="s">
        <v>32</v>
      </c>
      <c r="F77" s="22">
        <v>120000</v>
      </c>
      <c r="G77" s="23">
        <v>0</v>
      </c>
      <c r="H77" s="24">
        <v>-15849.97</v>
      </c>
      <c r="I77" s="22">
        <v>-3444</v>
      </c>
      <c r="J77" s="22">
        <v>-3648</v>
      </c>
      <c r="K77" s="22">
        <v>-3839.56</v>
      </c>
      <c r="L77" s="23">
        <v>0</v>
      </c>
      <c r="M77" s="23">
        <v>-3936.53</v>
      </c>
      <c r="N77" s="22">
        <f>SUM(H77:M77)</f>
        <v>-30718.06</v>
      </c>
      <c r="O77" s="25">
        <f>F77+N77</f>
        <v>89281.94</v>
      </c>
    </row>
    <row r="78" spans="1:15" ht="20.100000000000001" customHeight="1">
      <c r="A78" s="17" t="s">
        <v>113</v>
      </c>
      <c r="B78" s="18" t="s">
        <v>28</v>
      </c>
      <c r="C78" s="19">
        <v>44470</v>
      </c>
      <c r="D78" s="20" t="s">
        <v>99</v>
      </c>
      <c r="E78" s="20" t="s">
        <v>32</v>
      </c>
      <c r="F78" s="22">
        <v>72600</v>
      </c>
      <c r="G78" s="23">
        <v>0</v>
      </c>
      <c r="H78" s="24">
        <v>-5857.74</v>
      </c>
      <c r="I78" s="22">
        <v>-2083.62</v>
      </c>
      <c r="J78" s="22">
        <v>-2207.04</v>
      </c>
      <c r="K78" s="23">
        <v>0</v>
      </c>
      <c r="L78" s="23">
        <v>0</v>
      </c>
      <c r="M78" s="23">
        <v>-464.9</v>
      </c>
      <c r="N78" s="22">
        <f>SUM(H78:M78)</f>
        <v>-10613.3</v>
      </c>
      <c r="O78" s="25">
        <f>F78+N78</f>
        <v>61986.7</v>
      </c>
    </row>
    <row r="79" spans="1:15" ht="20.100000000000001" customHeight="1">
      <c r="A79" s="17" t="s">
        <v>114</v>
      </c>
      <c r="B79" s="18" t="s">
        <v>28</v>
      </c>
      <c r="C79" s="19">
        <v>44095</v>
      </c>
      <c r="D79" s="20" t="s">
        <v>115</v>
      </c>
      <c r="E79" s="20" t="s">
        <v>32</v>
      </c>
      <c r="F79" s="22">
        <v>45000</v>
      </c>
      <c r="G79" s="23">
        <v>0</v>
      </c>
      <c r="H79" s="34">
        <v>-1148.33</v>
      </c>
      <c r="I79" s="56">
        <v>-1291.5</v>
      </c>
      <c r="J79" s="22">
        <v>-1368</v>
      </c>
      <c r="K79" s="23">
        <v>0</v>
      </c>
      <c r="L79" s="23">
        <v>0</v>
      </c>
      <c r="M79" s="23">
        <v>0</v>
      </c>
      <c r="N79" s="22">
        <f>SUM(H79:M79)</f>
        <v>-3807.83</v>
      </c>
      <c r="O79" s="25">
        <f>F79+N79</f>
        <v>41192.17</v>
      </c>
    </row>
    <row r="80" spans="1:15" ht="20.100000000000001" customHeight="1">
      <c r="A80" s="17" t="s">
        <v>33</v>
      </c>
      <c r="B80" s="18"/>
      <c r="C80" s="19"/>
      <c r="D80" s="20"/>
      <c r="E80" s="20"/>
      <c r="F80" s="22">
        <f t="shared" ref="F80:K80" si="19">SUM(F76:F79)</f>
        <v>382600</v>
      </c>
      <c r="G80" s="23">
        <f t="shared" si="19"/>
        <v>0</v>
      </c>
      <c r="H80" s="22">
        <f t="shared" si="19"/>
        <v>-45546.52</v>
      </c>
      <c r="I80" s="22">
        <f t="shared" si="19"/>
        <v>-10980.619999999999</v>
      </c>
      <c r="J80" s="22">
        <f t="shared" si="19"/>
        <v>-11631.04</v>
      </c>
      <c r="K80" s="22">
        <f t="shared" si="19"/>
        <v>-3839.56</v>
      </c>
      <c r="L80" s="23">
        <v>0</v>
      </c>
      <c r="M80" s="23">
        <f>SUM(M76:M79)</f>
        <v>-4401.43</v>
      </c>
      <c r="N80" s="22">
        <f>SUM(N76:N79)</f>
        <v>-76399.17</v>
      </c>
      <c r="O80" s="25">
        <f>SUM(O76:O79)</f>
        <v>306200.83</v>
      </c>
    </row>
    <row r="81" spans="1:15" ht="20.100000000000001" customHeight="1">
      <c r="A81" s="26" t="s">
        <v>116</v>
      </c>
      <c r="B81" s="27"/>
      <c r="C81" s="28"/>
      <c r="D81" s="29"/>
      <c r="E81" s="29"/>
      <c r="F81" s="30"/>
      <c r="G81" s="30"/>
      <c r="H81" s="13"/>
      <c r="I81" s="13"/>
      <c r="J81" s="13"/>
      <c r="K81" s="13"/>
      <c r="L81" s="13"/>
      <c r="M81" s="13"/>
      <c r="N81" s="30"/>
      <c r="O81" s="31"/>
    </row>
    <row r="82" spans="1:15" ht="20.100000000000001" customHeight="1">
      <c r="A82" s="17" t="s">
        <v>117</v>
      </c>
      <c r="B82" s="18" t="s">
        <v>24</v>
      </c>
      <c r="C82" s="19">
        <v>44480</v>
      </c>
      <c r="D82" s="20" t="s">
        <v>38</v>
      </c>
      <c r="E82" s="20" t="s">
        <v>32</v>
      </c>
      <c r="F82" s="22">
        <v>145000</v>
      </c>
      <c r="G82" s="23">
        <v>0</v>
      </c>
      <c r="H82" s="24">
        <v>-22690.48</v>
      </c>
      <c r="I82" s="22">
        <v>-4161.5</v>
      </c>
      <c r="J82" s="22">
        <v>-4408</v>
      </c>
      <c r="K82" s="23">
        <v>0</v>
      </c>
      <c r="L82" s="23">
        <v>0</v>
      </c>
      <c r="M82" s="23">
        <v>0</v>
      </c>
      <c r="N82" s="22">
        <f>SUM(H82:M82)</f>
        <v>-31259.98</v>
      </c>
      <c r="O82" s="25">
        <f>F82+N82</f>
        <v>113740.02</v>
      </c>
    </row>
    <row r="83" spans="1:15" ht="20.100000000000001" customHeight="1">
      <c r="A83" s="17" t="s">
        <v>118</v>
      </c>
      <c r="B83" s="18" t="s">
        <v>28</v>
      </c>
      <c r="C83" s="19">
        <v>43313</v>
      </c>
      <c r="D83" s="20" t="s">
        <v>99</v>
      </c>
      <c r="E83" s="20" t="s">
        <v>32</v>
      </c>
      <c r="F83" s="22">
        <v>72600</v>
      </c>
      <c r="G83" s="23">
        <v>0</v>
      </c>
      <c r="H83" s="24">
        <v>-5857.74</v>
      </c>
      <c r="I83" s="22">
        <v>-2083.62</v>
      </c>
      <c r="J83" s="22">
        <v>-2207.04</v>
      </c>
      <c r="K83" s="23">
        <v>0</v>
      </c>
      <c r="L83" s="23">
        <v>0</v>
      </c>
      <c r="M83" s="23">
        <v>0</v>
      </c>
      <c r="N83" s="22">
        <f>SUM(H83:M83)</f>
        <v>-10148.4</v>
      </c>
      <c r="O83" s="25">
        <f>F83+N83</f>
        <v>62451.6</v>
      </c>
    </row>
    <row r="84" spans="1:15" ht="20.100000000000001" customHeight="1">
      <c r="A84" s="17" t="s">
        <v>33</v>
      </c>
      <c r="B84" s="35"/>
      <c r="C84" s="36"/>
      <c r="D84" s="20"/>
      <c r="E84" s="20"/>
      <c r="F84" s="22">
        <f>SUM(F82:F83)</f>
        <v>217600</v>
      </c>
      <c r="G84" s="23">
        <f>SUM(G82:G83)</f>
        <v>0</v>
      </c>
      <c r="H84" s="22">
        <f>SUM(H82:H83)</f>
        <v>-28548.22</v>
      </c>
      <c r="I84" s="22">
        <f>SUM(I82:I83)</f>
        <v>-6245.12</v>
      </c>
      <c r="J84" s="22">
        <f>SUM(J82:J83)</f>
        <v>-6615.04</v>
      </c>
      <c r="K84" s="23">
        <v>0</v>
      </c>
      <c r="L84" s="23">
        <v>0</v>
      </c>
      <c r="M84" s="23">
        <v>0</v>
      </c>
      <c r="N84" s="22">
        <f>SUM(N82:N83)</f>
        <v>-41408.379999999997</v>
      </c>
      <c r="O84" s="25">
        <f>SUM(O82:O83)</f>
        <v>176191.62</v>
      </c>
    </row>
    <row r="85" spans="1:15" ht="20.100000000000001" customHeight="1">
      <c r="A85" s="26" t="s">
        <v>119</v>
      </c>
      <c r="B85" s="37"/>
      <c r="C85" s="38"/>
      <c r="D85" s="29"/>
      <c r="E85" s="29"/>
      <c r="F85" s="13"/>
      <c r="G85" s="30"/>
      <c r="H85" s="13"/>
      <c r="I85" s="13"/>
      <c r="J85" s="13"/>
      <c r="K85" s="13"/>
      <c r="L85" s="13"/>
      <c r="M85" s="13"/>
      <c r="N85" s="13"/>
      <c r="O85" s="16"/>
    </row>
    <row r="86" spans="1:15" ht="20.100000000000001" customHeight="1">
      <c r="A86" s="17" t="s">
        <v>120</v>
      </c>
      <c r="B86" s="18" t="s">
        <v>24</v>
      </c>
      <c r="C86" s="19">
        <v>44263</v>
      </c>
      <c r="D86" s="20" t="s">
        <v>38</v>
      </c>
      <c r="E86" s="20" t="s">
        <v>32</v>
      </c>
      <c r="F86" s="22">
        <v>145000</v>
      </c>
      <c r="G86" s="23">
        <v>0</v>
      </c>
      <c r="H86" s="24">
        <v>-22690.48</v>
      </c>
      <c r="I86" s="22">
        <v>-4161.5</v>
      </c>
      <c r="J86" s="22">
        <v>-4408</v>
      </c>
      <c r="K86" s="23">
        <v>0</v>
      </c>
      <c r="L86" s="23">
        <v>0</v>
      </c>
      <c r="M86" s="23">
        <v>0</v>
      </c>
      <c r="N86" s="22">
        <f>SUM(H86:M86)</f>
        <v>-31259.98</v>
      </c>
      <c r="O86" s="25">
        <f>F86+N86</f>
        <v>113740.02</v>
      </c>
    </row>
    <row r="87" spans="1:15" ht="20.100000000000001" customHeight="1">
      <c r="A87" s="17" t="s">
        <v>121</v>
      </c>
      <c r="B87" s="18" t="s">
        <v>28</v>
      </c>
      <c r="C87" s="19">
        <v>44682</v>
      </c>
      <c r="D87" s="20" t="s">
        <v>31</v>
      </c>
      <c r="E87" s="20" t="s">
        <v>32</v>
      </c>
      <c r="F87" s="22">
        <v>95000</v>
      </c>
      <c r="G87" s="23">
        <v>0</v>
      </c>
      <c r="H87" s="24">
        <v>-10929.23</v>
      </c>
      <c r="I87" s="22">
        <v>-2726.5</v>
      </c>
      <c r="J87" s="22">
        <v>-2888</v>
      </c>
      <c r="K87" s="23">
        <v>0</v>
      </c>
      <c r="L87" s="23">
        <v>0</v>
      </c>
      <c r="M87" s="23">
        <v>0</v>
      </c>
      <c r="N87" s="22">
        <f t="shared" ref="N87:N88" si="20">SUM(H87:M87)</f>
        <v>-16543.73</v>
      </c>
      <c r="O87" s="25">
        <f t="shared" ref="O87:O88" si="21">F87+N87</f>
        <v>78456.27</v>
      </c>
    </row>
    <row r="88" spans="1:15" ht="20.100000000000001" customHeight="1">
      <c r="A88" s="17" t="s">
        <v>122</v>
      </c>
      <c r="B88" s="18" t="s">
        <v>28</v>
      </c>
      <c r="C88" s="19">
        <v>45839</v>
      </c>
      <c r="D88" s="20" t="s">
        <v>123</v>
      </c>
      <c r="E88" s="20" t="s">
        <v>57</v>
      </c>
      <c r="F88" s="22">
        <v>25000</v>
      </c>
      <c r="G88" s="23">
        <v>0</v>
      </c>
      <c r="H88" s="57">
        <v>0</v>
      </c>
      <c r="I88" s="22">
        <v>-717.5</v>
      </c>
      <c r="J88" s="22">
        <v>-760</v>
      </c>
      <c r="K88" s="23"/>
      <c r="L88" s="23"/>
      <c r="M88" s="23"/>
      <c r="N88" s="22">
        <f t="shared" si="20"/>
        <v>-1477.5</v>
      </c>
      <c r="O88" s="25">
        <f t="shared" si="21"/>
        <v>23522.5</v>
      </c>
    </row>
    <row r="89" spans="1:15" ht="20.100000000000001" customHeight="1">
      <c r="A89" s="17" t="s">
        <v>33</v>
      </c>
      <c r="B89" s="35"/>
      <c r="C89" s="36"/>
      <c r="D89" s="20"/>
      <c r="E89" s="20"/>
      <c r="F89" s="22">
        <f>SUM(F86:F88)</f>
        <v>265000</v>
      </c>
      <c r="G89" s="23">
        <f>SUM(G86:G88)</f>
        <v>0</v>
      </c>
      <c r="H89" s="22">
        <f>SUM(H86:H88)</f>
        <v>-33619.71</v>
      </c>
      <c r="I89" s="22">
        <f>SUM(I86:I88)</f>
        <v>-7605.5</v>
      </c>
      <c r="J89" s="22">
        <f>SUM(J86:J88)</f>
        <v>-8056</v>
      </c>
      <c r="K89" s="23">
        <v>0</v>
      </c>
      <c r="L89" s="23">
        <v>0</v>
      </c>
      <c r="M89" s="23">
        <v>0</v>
      </c>
      <c r="N89" s="22">
        <f>SUM(N86:N88)</f>
        <v>-49281.21</v>
      </c>
      <c r="O89" s="25">
        <f>SUM(O86:O88)</f>
        <v>215718.79</v>
      </c>
    </row>
    <row r="90" spans="1:15" ht="20.100000000000001" customHeight="1">
      <c r="A90" s="26" t="s">
        <v>124</v>
      </c>
      <c r="B90" s="37"/>
      <c r="C90" s="38"/>
      <c r="D90" s="29"/>
      <c r="E90" s="29"/>
      <c r="F90" s="30"/>
      <c r="G90" s="13"/>
      <c r="H90" s="30"/>
      <c r="I90" s="30"/>
      <c r="J90" s="30"/>
      <c r="K90" s="13"/>
      <c r="L90" s="13"/>
      <c r="M90" s="13"/>
      <c r="N90" s="30"/>
      <c r="O90" s="31"/>
    </row>
    <row r="91" spans="1:15" ht="20.100000000000001" customHeight="1">
      <c r="A91" s="17" t="s">
        <v>125</v>
      </c>
      <c r="B91" s="18" t="s">
        <v>24</v>
      </c>
      <c r="C91" s="19">
        <v>44459</v>
      </c>
      <c r="D91" s="20" t="s">
        <v>38</v>
      </c>
      <c r="E91" s="20" t="s">
        <v>32</v>
      </c>
      <c r="F91" s="22">
        <v>145000</v>
      </c>
      <c r="G91" s="23">
        <v>0</v>
      </c>
      <c r="H91" s="24">
        <v>-22690.48</v>
      </c>
      <c r="I91" s="22">
        <v>-4161.5</v>
      </c>
      <c r="J91" s="22">
        <v>-4408</v>
      </c>
      <c r="K91" s="23">
        <v>0</v>
      </c>
      <c r="L91" s="23">
        <v>0</v>
      </c>
      <c r="M91" s="32">
        <v>0</v>
      </c>
      <c r="N91" s="22">
        <f>SUM(H91:M91)</f>
        <v>-31259.98</v>
      </c>
      <c r="O91" s="25">
        <f>F91+N91</f>
        <v>113740.02</v>
      </c>
    </row>
    <row r="92" spans="1:15" ht="20.100000000000001" customHeight="1">
      <c r="A92" s="17" t="s">
        <v>126</v>
      </c>
      <c r="B92" s="18" t="s">
        <v>28</v>
      </c>
      <c r="C92" s="19">
        <v>38231</v>
      </c>
      <c r="D92" s="20" t="s">
        <v>43</v>
      </c>
      <c r="E92" s="20" t="s">
        <v>88</v>
      </c>
      <c r="F92" s="22">
        <v>90000</v>
      </c>
      <c r="G92" s="23">
        <v>0</v>
      </c>
      <c r="H92" s="24">
        <v>-9753.11</v>
      </c>
      <c r="I92" s="22">
        <v>-2583</v>
      </c>
      <c r="J92" s="22">
        <v>-2736</v>
      </c>
      <c r="K92" s="23">
        <v>0</v>
      </c>
      <c r="L92" s="23">
        <v>0</v>
      </c>
      <c r="M92" s="32">
        <v>0</v>
      </c>
      <c r="N92" s="22">
        <f>SUM(H92:M92)</f>
        <v>-15072.11</v>
      </c>
      <c r="O92" s="25">
        <f t="shared" ref="O92:O107" si="22">F92+N92</f>
        <v>74927.89</v>
      </c>
    </row>
    <row r="93" spans="1:15" ht="20.100000000000001" customHeight="1">
      <c r="A93" s="17" t="s">
        <v>127</v>
      </c>
      <c r="B93" s="18" t="s">
        <v>24</v>
      </c>
      <c r="C93" s="19">
        <v>44230</v>
      </c>
      <c r="D93" s="20" t="s">
        <v>128</v>
      </c>
      <c r="E93" s="20" t="s">
        <v>32</v>
      </c>
      <c r="F93" s="22">
        <v>55000</v>
      </c>
      <c r="G93" s="23">
        <v>0</v>
      </c>
      <c r="H93" s="24">
        <v>-2271.71</v>
      </c>
      <c r="I93" s="22">
        <v>-1578.5</v>
      </c>
      <c r="J93" s="22">
        <v>-1672</v>
      </c>
      <c r="K93" s="22">
        <v>-1919.78</v>
      </c>
      <c r="L93" s="23">
        <v>0</v>
      </c>
      <c r="M93" s="32">
        <v>0</v>
      </c>
      <c r="N93" s="22">
        <f t="shared" ref="N93:N107" si="23">SUM(H93:M93)</f>
        <v>-7441.99</v>
      </c>
      <c r="O93" s="25">
        <f>F93+N93</f>
        <v>47558.01</v>
      </c>
    </row>
    <row r="94" spans="1:15" ht="25.5" customHeight="1">
      <c r="A94" s="17" t="s">
        <v>129</v>
      </c>
      <c r="B94" s="18" t="s">
        <v>24</v>
      </c>
      <c r="C94" s="19">
        <v>44652</v>
      </c>
      <c r="D94" s="20" t="s">
        <v>128</v>
      </c>
      <c r="E94" s="21" t="s">
        <v>32</v>
      </c>
      <c r="F94" s="22">
        <v>55000</v>
      </c>
      <c r="G94" s="23">
        <v>0</v>
      </c>
      <c r="H94" s="24">
        <v>-2559.6799999999998</v>
      </c>
      <c r="I94" s="22">
        <v>-1578.5</v>
      </c>
      <c r="J94" s="22">
        <v>-1672</v>
      </c>
      <c r="K94" s="32">
        <v>0</v>
      </c>
      <c r="L94" s="23">
        <v>0</v>
      </c>
      <c r="M94" s="32">
        <v>0</v>
      </c>
      <c r="N94" s="22">
        <f>SUM(H94:M94)</f>
        <v>-5810.18</v>
      </c>
      <c r="O94" s="25">
        <f t="shared" si="22"/>
        <v>49189.82</v>
      </c>
    </row>
    <row r="95" spans="1:15" ht="29.25" customHeight="1">
      <c r="A95" s="17" t="s">
        <v>130</v>
      </c>
      <c r="B95" s="18" t="s">
        <v>24</v>
      </c>
      <c r="C95" s="19">
        <v>44958</v>
      </c>
      <c r="D95" s="20" t="s">
        <v>128</v>
      </c>
      <c r="E95" s="21" t="s">
        <v>32</v>
      </c>
      <c r="F95" s="22">
        <v>55000</v>
      </c>
      <c r="G95" s="23">
        <v>0</v>
      </c>
      <c r="H95" s="24">
        <v>-2559.6799999999998</v>
      </c>
      <c r="I95" s="22">
        <v>-1578.5</v>
      </c>
      <c r="J95" s="22">
        <v>-1672</v>
      </c>
      <c r="K95" s="32">
        <v>0</v>
      </c>
      <c r="L95" s="23">
        <v>0</v>
      </c>
      <c r="M95" s="32">
        <v>0</v>
      </c>
      <c r="N95" s="22">
        <f t="shared" si="23"/>
        <v>-5810.18</v>
      </c>
      <c r="O95" s="25">
        <f t="shared" si="22"/>
        <v>49189.82</v>
      </c>
    </row>
    <row r="96" spans="1:15" ht="20.100000000000001" customHeight="1">
      <c r="A96" s="17" t="s">
        <v>131</v>
      </c>
      <c r="B96" s="18" t="s">
        <v>28</v>
      </c>
      <c r="C96" s="19">
        <v>44958</v>
      </c>
      <c r="D96" s="20" t="s">
        <v>45</v>
      </c>
      <c r="E96" s="58" t="s">
        <v>32</v>
      </c>
      <c r="F96" s="22">
        <v>55000</v>
      </c>
      <c r="G96" s="23">
        <v>0</v>
      </c>
      <c r="H96" s="24">
        <v>-2559.6799999999998</v>
      </c>
      <c r="I96" s="22">
        <v>-1578.5</v>
      </c>
      <c r="J96" s="22">
        <v>-1672</v>
      </c>
      <c r="K96" s="32">
        <v>0</v>
      </c>
      <c r="L96" s="23">
        <v>0</v>
      </c>
      <c r="M96" s="23">
        <v>0</v>
      </c>
      <c r="N96" s="22">
        <f t="shared" si="23"/>
        <v>-5810.18</v>
      </c>
      <c r="O96" s="25">
        <f t="shared" si="22"/>
        <v>49189.82</v>
      </c>
    </row>
    <row r="97" spans="1:19" ht="25.5" customHeight="1">
      <c r="A97" s="17" t="s">
        <v>132</v>
      </c>
      <c r="B97" s="18" t="s">
        <v>28</v>
      </c>
      <c r="C97" s="19">
        <v>45047</v>
      </c>
      <c r="D97" s="20" t="s">
        <v>133</v>
      </c>
      <c r="E97" s="21" t="s">
        <v>57</v>
      </c>
      <c r="F97" s="22">
        <v>31500</v>
      </c>
      <c r="G97" s="23">
        <v>0</v>
      </c>
      <c r="H97" s="57">
        <v>0</v>
      </c>
      <c r="I97" s="41">
        <v>-904.05</v>
      </c>
      <c r="J97" s="22">
        <v>-957.6</v>
      </c>
      <c r="K97" s="32">
        <v>0</v>
      </c>
      <c r="L97" s="23">
        <v>0</v>
      </c>
      <c r="M97" s="32">
        <v>0</v>
      </c>
      <c r="N97" s="22">
        <f t="shared" si="23"/>
        <v>-1861.65</v>
      </c>
      <c r="O97" s="25">
        <f t="shared" si="22"/>
        <v>29638.35</v>
      </c>
    </row>
    <row r="98" spans="1:19" ht="27" customHeight="1">
      <c r="A98" s="17" t="s">
        <v>134</v>
      </c>
      <c r="B98" s="18" t="s">
        <v>28</v>
      </c>
      <c r="C98" s="19">
        <v>40148</v>
      </c>
      <c r="D98" s="20" t="s">
        <v>133</v>
      </c>
      <c r="E98" s="21" t="s">
        <v>57</v>
      </c>
      <c r="F98" s="22">
        <v>34000</v>
      </c>
      <c r="G98" s="23">
        <v>0</v>
      </c>
      <c r="H98" s="57">
        <v>0</v>
      </c>
      <c r="I98" s="56">
        <v>-975.8</v>
      </c>
      <c r="J98" s="22">
        <v>-1033.5999999999999</v>
      </c>
      <c r="K98" s="22">
        <v>-1919.78</v>
      </c>
      <c r="L98" s="23">
        <v>0</v>
      </c>
      <c r="M98" s="32">
        <v>0</v>
      </c>
      <c r="N98" s="22">
        <f>SUM(H98:M98)</f>
        <v>-3929.18</v>
      </c>
      <c r="O98" s="25">
        <f t="shared" si="22"/>
        <v>30070.82</v>
      </c>
    </row>
    <row r="99" spans="1:19" ht="25.5" customHeight="1">
      <c r="A99" s="17" t="s">
        <v>135</v>
      </c>
      <c r="B99" s="18" t="s">
        <v>28</v>
      </c>
      <c r="C99" s="19">
        <v>44713</v>
      </c>
      <c r="D99" s="20" t="s">
        <v>133</v>
      </c>
      <c r="E99" s="21" t="s">
        <v>57</v>
      </c>
      <c r="F99" s="22">
        <v>31500</v>
      </c>
      <c r="G99" s="23">
        <v>0</v>
      </c>
      <c r="H99" s="57">
        <v>0</v>
      </c>
      <c r="I99" s="41">
        <v>-904.05</v>
      </c>
      <c r="J99" s="22">
        <v>-957.6</v>
      </c>
      <c r="K99" s="23">
        <v>0</v>
      </c>
      <c r="L99" s="23">
        <v>0</v>
      </c>
      <c r="M99" s="32">
        <v>0</v>
      </c>
      <c r="N99" s="22">
        <f t="shared" si="23"/>
        <v>-1861.65</v>
      </c>
      <c r="O99" s="25">
        <f t="shared" si="22"/>
        <v>29638.35</v>
      </c>
      <c r="R99" s="59"/>
      <c r="S99" s="59"/>
    </row>
    <row r="100" spans="1:19" ht="27" customHeight="1">
      <c r="A100" s="17" t="s">
        <v>136</v>
      </c>
      <c r="B100" s="18" t="s">
        <v>28</v>
      </c>
      <c r="C100" s="19">
        <v>38261</v>
      </c>
      <c r="D100" s="20" t="s">
        <v>137</v>
      </c>
      <c r="E100" s="21" t="s">
        <v>57</v>
      </c>
      <c r="F100" s="22">
        <v>28000</v>
      </c>
      <c r="G100" s="23">
        <v>0</v>
      </c>
      <c r="H100" s="57">
        <v>0</v>
      </c>
      <c r="I100" s="56">
        <v>-803.6</v>
      </c>
      <c r="J100" s="56">
        <v>-851.2</v>
      </c>
      <c r="K100" s="23">
        <v>0</v>
      </c>
      <c r="L100" s="23">
        <v>0</v>
      </c>
      <c r="M100" s="32">
        <v>0</v>
      </c>
      <c r="N100" s="22">
        <f t="shared" si="23"/>
        <v>-1654.8000000000002</v>
      </c>
      <c r="O100" s="25">
        <f t="shared" si="22"/>
        <v>26345.200000000001</v>
      </c>
    </row>
    <row r="101" spans="1:19" ht="28.5" customHeight="1">
      <c r="A101" s="17" t="s">
        <v>138</v>
      </c>
      <c r="B101" s="18" t="s">
        <v>28</v>
      </c>
      <c r="C101" s="19">
        <v>44713</v>
      </c>
      <c r="D101" s="20" t="s">
        <v>137</v>
      </c>
      <c r="E101" s="21" t="s">
        <v>57</v>
      </c>
      <c r="F101" s="22">
        <v>25000</v>
      </c>
      <c r="G101" s="23">
        <v>0</v>
      </c>
      <c r="H101" s="57">
        <v>0</v>
      </c>
      <c r="I101" s="56">
        <v>-717.5</v>
      </c>
      <c r="J101" s="56">
        <v>-760</v>
      </c>
      <c r="K101" s="23">
        <v>0</v>
      </c>
      <c r="L101" s="23">
        <v>0</v>
      </c>
      <c r="M101" s="32">
        <v>0</v>
      </c>
      <c r="N101" s="22">
        <f t="shared" si="23"/>
        <v>-1477.5</v>
      </c>
      <c r="O101" s="25">
        <f t="shared" si="22"/>
        <v>23522.5</v>
      </c>
    </row>
    <row r="102" spans="1:19" ht="26.25" customHeight="1">
      <c r="A102" s="17" t="s">
        <v>139</v>
      </c>
      <c r="B102" s="18" t="s">
        <v>28</v>
      </c>
      <c r="C102" s="19">
        <v>43782</v>
      </c>
      <c r="D102" s="20" t="s">
        <v>137</v>
      </c>
      <c r="E102" s="21" t="s">
        <v>57</v>
      </c>
      <c r="F102" s="22">
        <v>28000</v>
      </c>
      <c r="G102" s="23">
        <v>0</v>
      </c>
      <c r="H102" s="57">
        <v>0</v>
      </c>
      <c r="I102" s="56">
        <v>-803.6</v>
      </c>
      <c r="J102" s="56">
        <v>-851.2</v>
      </c>
      <c r="K102" s="23">
        <v>0</v>
      </c>
      <c r="L102" s="23">
        <v>0</v>
      </c>
      <c r="M102" s="32">
        <v>0</v>
      </c>
      <c r="N102" s="22">
        <f t="shared" si="23"/>
        <v>-1654.8000000000002</v>
      </c>
      <c r="O102" s="25">
        <f t="shared" si="22"/>
        <v>26345.200000000001</v>
      </c>
    </row>
    <row r="103" spans="1:19" ht="25.5" customHeight="1">
      <c r="A103" s="17" t="s">
        <v>140</v>
      </c>
      <c r="B103" s="18" t="s">
        <v>28</v>
      </c>
      <c r="C103" s="19">
        <v>45261</v>
      </c>
      <c r="D103" s="20" t="s">
        <v>137</v>
      </c>
      <c r="E103" s="21" t="s">
        <v>57</v>
      </c>
      <c r="F103" s="22">
        <v>24000</v>
      </c>
      <c r="G103" s="23">
        <v>0</v>
      </c>
      <c r="H103" s="57">
        <v>0</v>
      </c>
      <c r="I103" s="56">
        <v>-688.8</v>
      </c>
      <c r="J103" s="56">
        <v>-729.6</v>
      </c>
      <c r="K103" s="23">
        <v>0</v>
      </c>
      <c r="L103" s="23">
        <v>0</v>
      </c>
      <c r="M103" s="32">
        <v>0</v>
      </c>
      <c r="N103" s="22">
        <f t="shared" si="23"/>
        <v>-1418.4</v>
      </c>
      <c r="O103" s="25">
        <f t="shared" si="22"/>
        <v>22581.599999999999</v>
      </c>
    </row>
    <row r="104" spans="1:19" ht="25.5" customHeight="1">
      <c r="A104" s="17" t="s">
        <v>141</v>
      </c>
      <c r="B104" s="18" t="s">
        <v>28</v>
      </c>
      <c r="C104" s="19">
        <v>45200</v>
      </c>
      <c r="D104" s="20" t="s">
        <v>137</v>
      </c>
      <c r="E104" s="21" t="s">
        <v>57</v>
      </c>
      <c r="F104" s="22">
        <v>25000</v>
      </c>
      <c r="G104" s="23">
        <v>0</v>
      </c>
      <c r="H104" s="57">
        <v>0</v>
      </c>
      <c r="I104" s="56">
        <v>-717.5</v>
      </c>
      <c r="J104" s="56">
        <v>-760</v>
      </c>
      <c r="K104" s="23">
        <v>0</v>
      </c>
      <c r="L104" s="23">
        <v>0</v>
      </c>
      <c r="M104" s="32">
        <v>0</v>
      </c>
      <c r="N104" s="22">
        <f t="shared" si="23"/>
        <v>-1477.5</v>
      </c>
      <c r="O104" s="25">
        <f t="shared" si="22"/>
        <v>23522.5</v>
      </c>
    </row>
    <row r="105" spans="1:19" ht="26.25" customHeight="1">
      <c r="A105" s="17" t="s">
        <v>142</v>
      </c>
      <c r="B105" s="18" t="s">
        <v>28</v>
      </c>
      <c r="C105" s="19">
        <v>44713</v>
      </c>
      <c r="D105" s="20" t="s">
        <v>137</v>
      </c>
      <c r="E105" s="21" t="s">
        <v>57</v>
      </c>
      <c r="F105" s="22">
        <v>25000</v>
      </c>
      <c r="G105" s="23">
        <v>0</v>
      </c>
      <c r="H105" s="57">
        <v>0</v>
      </c>
      <c r="I105" s="56">
        <v>-717.5</v>
      </c>
      <c r="J105" s="56">
        <v>-760</v>
      </c>
      <c r="K105" s="23">
        <v>0</v>
      </c>
      <c r="L105" s="23">
        <v>0</v>
      </c>
      <c r="M105" s="32">
        <v>0</v>
      </c>
      <c r="N105" s="22">
        <f t="shared" si="23"/>
        <v>-1477.5</v>
      </c>
      <c r="O105" s="25">
        <f t="shared" si="22"/>
        <v>23522.5</v>
      </c>
    </row>
    <row r="106" spans="1:19" ht="27.75" customHeight="1">
      <c r="A106" s="17" t="s">
        <v>143</v>
      </c>
      <c r="B106" s="18" t="s">
        <v>24</v>
      </c>
      <c r="C106" s="19">
        <v>44312</v>
      </c>
      <c r="D106" s="20" t="s">
        <v>144</v>
      </c>
      <c r="E106" s="21" t="s">
        <v>57</v>
      </c>
      <c r="F106" s="22">
        <v>30000</v>
      </c>
      <c r="G106" s="23">
        <v>0</v>
      </c>
      <c r="H106" s="57">
        <v>0</v>
      </c>
      <c r="I106" s="56">
        <v>-861</v>
      </c>
      <c r="J106" s="56">
        <v>-912</v>
      </c>
      <c r="K106" s="23">
        <v>0</v>
      </c>
      <c r="L106" s="23">
        <v>0</v>
      </c>
      <c r="M106" s="32">
        <v>0</v>
      </c>
      <c r="N106" s="22">
        <f t="shared" si="23"/>
        <v>-1773</v>
      </c>
      <c r="O106" s="25">
        <f t="shared" si="22"/>
        <v>28227</v>
      </c>
    </row>
    <row r="107" spans="1:19" ht="27.75" customHeight="1">
      <c r="A107" s="17" t="s">
        <v>145</v>
      </c>
      <c r="B107" s="18" t="s">
        <v>24</v>
      </c>
      <c r="C107" s="19">
        <v>44774</v>
      </c>
      <c r="D107" s="20" t="s">
        <v>137</v>
      </c>
      <c r="E107" s="21" t="s">
        <v>57</v>
      </c>
      <c r="F107" s="22">
        <v>30200</v>
      </c>
      <c r="G107" s="23">
        <v>0</v>
      </c>
      <c r="H107" s="57">
        <v>0</v>
      </c>
      <c r="I107" s="56">
        <v>-866.74</v>
      </c>
      <c r="J107" s="56">
        <v>-918.08</v>
      </c>
      <c r="K107" s="23">
        <v>0</v>
      </c>
      <c r="L107" s="23">
        <v>0</v>
      </c>
      <c r="M107" s="32">
        <v>0</v>
      </c>
      <c r="N107" s="22">
        <f t="shared" si="23"/>
        <v>-1784.8200000000002</v>
      </c>
      <c r="O107" s="25">
        <f t="shared" si="22"/>
        <v>28415.18</v>
      </c>
    </row>
    <row r="108" spans="1:19" ht="27" customHeight="1">
      <c r="A108" s="17" t="s">
        <v>33</v>
      </c>
      <c r="B108" s="35"/>
      <c r="C108" s="36"/>
      <c r="D108" s="20"/>
      <c r="E108" s="20"/>
      <c r="F108" s="22">
        <f t="shared" ref="F108:K108" si="24">SUM(F91:F107)</f>
        <v>767200</v>
      </c>
      <c r="G108" s="23">
        <f t="shared" si="24"/>
        <v>0</v>
      </c>
      <c r="H108" s="22">
        <f t="shared" si="24"/>
        <v>-42394.340000000004</v>
      </c>
      <c r="I108" s="22">
        <f t="shared" si="24"/>
        <v>-22018.639999999996</v>
      </c>
      <c r="J108" s="22">
        <f t="shared" si="24"/>
        <v>-23322.880000000001</v>
      </c>
      <c r="K108" s="22">
        <f t="shared" si="24"/>
        <v>-3839.56</v>
      </c>
      <c r="L108" s="23">
        <v>0</v>
      </c>
      <c r="M108" s="23">
        <f>SUM(M91:M107)</f>
        <v>0</v>
      </c>
      <c r="N108" s="22">
        <f>SUM(N91:N107)</f>
        <v>-91575.419999999984</v>
      </c>
      <c r="O108" s="25">
        <f>SUM(O91:O107)</f>
        <v>675624.58</v>
      </c>
    </row>
    <row r="109" spans="1:19" ht="27" customHeight="1">
      <c r="A109" s="26" t="s">
        <v>146</v>
      </c>
      <c r="B109" s="37"/>
      <c r="C109" s="38"/>
      <c r="D109" s="29"/>
      <c r="E109" s="29"/>
      <c r="F109" s="13"/>
      <c r="G109" s="30"/>
      <c r="H109" s="13"/>
      <c r="I109" s="13"/>
      <c r="J109" s="13"/>
      <c r="K109" s="13"/>
      <c r="L109" s="13"/>
      <c r="M109" s="13"/>
      <c r="N109" s="13"/>
      <c r="O109" s="16"/>
    </row>
    <row r="110" spans="1:19" ht="20.100000000000001" customHeight="1">
      <c r="A110" s="17" t="s">
        <v>147</v>
      </c>
      <c r="B110" s="18" t="s">
        <v>24</v>
      </c>
      <c r="C110" s="19">
        <v>39845</v>
      </c>
      <c r="D110" s="20" t="s">
        <v>38</v>
      </c>
      <c r="E110" s="20" t="s">
        <v>32</v>
      </c>
      <c r="F110" s="22">
        <v>145000</v>
      </c>
      <c r="G110" s="23">
        <v>0</v>
      </c>
      <c r="H110" s="24">
        <v>-22210.54</v>
      </c>
      <c r="I110" s="22">
        <v>-4161.5</v>
      </c>
      <c r="J110" s="22">
        <v>-4408</v>
      </c>
      <c r="K110" s="22">
        <v>-1919.78</v>
      </c>
      <c r="L110" s="23">
        <v>0</v>
      </c>
      <c r="M110" s="32">
        <v>0</v>
      </c>
      <c r="N110" s="22">
        <f>SUM(H110:M110)</f>
        <v>-32699.82</v>
      </c>
      <c r="O110" s="25">
        <f>F110+N110</f>
        <v>112300.18</v>
      </c>
    </row>
    <row r="111" spans="1:19" ht="31.5" customHeight="1">
      <c r="A111" s="17" t="s">
        <v>148</v>
      </c>
      <c r="B111" s="18" t="s">
        <v>24</v>
      </c>
      <c r="C111" s="19">
        <v>42644</v>
      </c>
      <c r="D111" s="20" t="s">
        <v>45</v>
      </c>
      <c r="E111" s="20" t="s">
        <v>32</v>
      </c>
      <c r="F111" s="22">
        <v>50500</v>
      </c>
      <c r="G111" s="23">
        <v>0</v>
      </c>
      <c r="H111" s="34">
        <v>-1924.57</v>
      </c>
      <c r="I111" s="22">
        <v>-1449.35</v>
      </c>
      <c r="J111" s="22">
        <v>-1535.2</v>
      </c>
      <c r="K111" s="23">
        <v>0</v>
      </c>
      <c r="L111" s="23">
        <v>0</v>
      </c>
      <c r="M111" s="32">
        <v>0</v>
      </c>
      <c r="N111" s="22">
        <f>SUM(H111:M111)</f>
        <v>-4909.12</v>
      </c>
      <c r="O111" s="25">
        <f>F111+N111</f>
        <v>45590.879999999997</v>
      </c>
    </row>
    <row r="112" spans="1:19" ht="26.25" customHeight="1">
      <c r="A112" s="17" t="s">
        <v>149</v>
      </c>
      <c r="B112" s="18" t="s">
        <v>28</v>
      </c>
      <c r="C112" s="19">
        <v>44470</v>
      </c>
      <c r="D112" s="20" t="s">
        <v>123</v>
      </c>
      <c r="E112" s="21" t="s">
        <v>57</v>
      </c>
      <c r="F112" s="22">
        <v>33000</v>
      </c>
      <c r="G112" s="23">
        <v>0</v>
      </c>
      <c r="H112" s="57">
        <v>0</v>
      </c>
      <c r="I112" s="22">
        <v>-947.1</v>
      </c>
      <c r="J112" s="22">
        <v>-1003.2</v>
      </c>
      <c r="K112" s="23">
        <v>0</v>
      </c>
      <c r="L112" s="23">
        <v>0</v>
      </c>
      <c r="M112" s="32">
        <v>0</v>
      </c>
      <c r="N112" s="22">
        <f>SUM(H112:M112)</f>
        <v>-1950.3000000000002</v>
      </c>
      <c r="O112" s="25">
        <f>F112+N112</f>
        <v>31049.7</v>
      </c>
    </row>
    <row r="113" spans="1:15" ht="20.100000000000001" customHeight="1">
      <c r="A113" s="17" t="s">
        <v>33</v>
      </c>
      <c r="B113" s="35"/>
      <c r="C113" s="36"/>
      <c r="D113" s="20"/>
      <c r="E113" s="20"/>
      <c r="F113" s="22">
        <f t="shared" ref="F113:K113" si="25">SUM(F110:F112)</f>
        <v>228500</v>
      </c>
      <c r="G113" s="23">
        <f t="shared" si="25"/>
        <v>0</v>
      </c>
      <c r="H113" s="22">
        <f t="shared" si="25"/>
        <v>-24135.11</v>
      </c>
      <c r="I113" s="22">
        <f t="shared" si="25"/>
        <v>-6557.9500000000007</v>
      </c>
      <c r="J113" s="22">
        <f t="shared" si="25"/>
        <v>-6946.4</v>
      </c>
      <c r="K113" s="22">
        <f t="shared" si="25"/>
        <v>-1919.78</v>
      </c>
      <c r="L113" s="23">
        <v>0</v>
      </c>
      <c r="M113" s="23">
        <v>0</v>
      </c>
      <c r="N113" s="22">
        <f>SUM(N110:N112)</f>
        <v>-39559.240000000005</v>
      </c>
      <c r="O113" s="25">
        <f>SUM(O110:O112)</f>
        <v>188940.76</v>
      </c>
    </row>
    <row r="114" spans="1:15" ht="20.100000000000001" customHeight="1">
      <c r="A114" s="26" t="s">
        <v>150</v>
      </c>
      <c r="B114" s="37"/>
      <c r="C114" s="38"/>
      <c r="D114" s="29"/>
      <c r="E114" s="29"/>
      <c r="F114" s="13"/>
      <c r="G114" s="13"/>
      <c r="H114" s="13"/>
      <c r="I114" s="13"/>
      <c r="J114" s="13"/>
      <c r="K114" s="13"/>
      <c r="L114" s="13"/>
      <c r="M114" s="13"/>
      <c r="N114" s="13"/>
      <c r="O114" s="16"/>
    </row>
    <row r="115" spans="1:15" ht="20.100000000000001" customHeight="1">
      <c r="A115" s="17" t="s">
        <v>151</v>
      </c>
      <c r="B115" s="18" t="s">
        <v>24</v>
      </c>
      <c r="C115" s="19">
        <v>38231</v>
      </c>
      <c r="D115" s="20" t="s">
        <v>38</v>
      </c>
      <c r="E115" s="20" t="s">
        <v>32</v>
      </c>
      <c r="F115" s="22">
        <v>130000</v>
      </c>
      <c r="G115" s="23">
        <v>0</v>
      </c>
      <c r="H115" s="24">
        <v>-18202.22</v>
      </c>
      <c r="I115" s="22">
        <v>-3731</v>
      </c>
      <c r="J115" s="22">
        <v>-3952</v>
      </c>
      <c r="K115" s="22">
        <v>-3839.56</v>
      </c>
      <c r="L115" s="23">
        <v>0</v>
      </c>
      <c r="M115" s="32">
        <v>0</v>
      </c>
      <c r="N115" s="22">
        <f>SUM(H115:M115)</f>
        <v>-29724.780000000002</v>
      </c>
      <c r="O115" s="25">
        <f>F115+N115</f>
        <v>100275.22</v>
      </c>
    </row>
    <row r="116" spans="1:15" ht="24.75" customHeight="1">
      <c r="A116" s="17" t="s">
        <v>152</v>
      </c>
      <c r="B116" s="18" t="s">
        <v>24</v>
      </c>
      <c r="C116" s="19">
        <v>42278</v>
      </c>
      <c r="D116" s="20" t="s">
        <v>123</v>
      </c>
      <c r="E116" s="21" t="s">
        <v>57</v>
      </c>
      <c r="F116" s="22">
        <v>40000</v>
      </c>
      <c r="G116" s="23">
        <v>0</v>
      </c>
      <c r="H116" s="60">
        <v>-442.65</v>
      </c>
      <c r="I116" s="22">
        <v>-1148</v>
      </c>
      <c r="J116" s="22">
        <v>-1216</v>
      </c>
      <c r="K116" s="23">
        <v>0</v>
      </c>
      <c r="L116" s="23">
        <v>0</v>
      </c>
      <c r="M116" s="32">
        <v>0</v>
      </c>
      <c r="N116" s="22">
        <f>SUM(H116:M116)</f>
        <v>-2806.65</v>
      </c>
      <c r="O116" s="25">
        <f>F116+N116</f>
        <v>37193.35</v>
      </c>
    </row>
    <row r="117" spans="1:15" ht="25.5" customHeight="1">
      <c r="A117" s="17" t="s">
        <v>153</v>
      </c>
      <c r="B117" s="18" t="s">
        <v>28</v>
      </c>
      <c r="C117" s="19">
        <v>38657</v>
      </c>
      <c r="D117" s="20" t="s">
        <v>123</v>
      </c>
      <c r="E117" s="21" t="s">
        <v>57</v>
      </c>
      <c r="F117" s="22">
        <v>40000</v>
      </c>
      <c r="G117" s="23">
        <v>0</v>
      </c>
      <c r="H117" s="60">
        <v>-442.65</v>
      </c>
      <c r="I117" s="22">
        <v>-1148</v>
      </c>
      <c r="J117" s="22">
        <v>-1216</v>
      </c>
      <c r="K117" s="23">
        <v>0</v>
      </c>
      <c r="L117" s="23">
        <v>0</v>
      </c>
      <c r="M117" s="32">
        <v>0</v>
      </c>
      <c r="N117" s="22">
        <f>SUM(H117:M117)</f>
        <v>-2806.65</v>
      </c>
      <c r="O117" s="25">
        <f>F117+N117</f>
        <v>37193.35</v>
      </c>
    </row>
    <row r="118" spans="1:15" ht="29.25" customHeight="1">
      <c r="A118" s="17" t="s">
        <v>154</v>
      </c>
      <c r="B118" s="18" t="s">
        <v>24</v>
      </c>
      <c r="C118" s="19">
        <v>45153</v>
      </c>
      <c r="D118" s="20" t="s">
        <v>123</v>
      </c>
      <c r="E118" s="21" t="s">
        <v>57</v>
      </c>
      <c r="F118" s="22">
        <v>30000</v>
      </c>
      <c r="G118" s="23">
        <v>0</v>
      </c>
      <c r="H118" s="57">
        <v>0</v>
      </c>
      <c r="I118" s="56">
        <v>-861</v>
      </c>
      <c r="J118" s="61">
        <v>-912</v>
      </c>
      <c r="K118" s="23">
        <v>0</v>
      </c>
      <c r="L118" s="23">
        <v>0</v>
      </c>
      <c r="M118" s="32">
        <v>0</v>
      </c>
      <c r="N118" s="22">
        <f>SUM(H118:M118)</f>
        <v>-1773</v>
      </c>
      <c r="O118" s="25">
        <f>F118+N118</f>
        <v>28227</v>
      </c>
    </row>
    <row r="119" spans="1:15" ht="29.25" customHeight="1">
      <c r="A119" s="17" t="s">
        <v>155</v>
      </c>
      <c r="B119" s="18" t="s">
        <v>28</v>
      </c>
      <c r="C119" s="19">
        <v>45153</v>
      </c>
      <c r="D119" s="20" t="s">
        <v>156</v>
      </c>
      <c r="E119" s="21" t="s">
        <v>57</v>
      </c>
      <c r="F119" s="22">
        <v>24200</v>
      </c>
      <c r="G119" s="23">
        <v>0</v>
      </c>
      <c r="H119" s="57">
        <v>0</v>
      </c>
      <c r="I119" s="56">
        <v>-694.54</v>
      </c>
      <c r="J119" s="56">
        <v>-735.68</v>
      </c>
      <c r="K119" s="23">
        <v>0</v>
      </c>
      <c r="L119" s="23">
        <v>0</v>
      </c>
      <c r="M119" s="32">
        <v>0</v>
      </c>
      <c r="N119" s="22">
        <f>SUM(H119:M119)</f>
        <v>-1430.2199999999998</v>
      </c>
      <c r="O119" s="25">
        <f>F119+N119</f>
        <v>22769.78</v>
      </c>
    </row>
    <row r="120" spans="1:15" ht="20.100000000000001" customHeight="1">
      <c r="A120" s="17" t="s">
        <v>33</v>
      </c>
      <c r="B120" s="35"/>
      <c r="C120" s="36"/>
      <c r="D120" s="20"/>
      <c r="E120" s="20"/>
      <c r="F120" s="22">
        <f t="shared" ref="F120:K120" si="26">SUM(F115:F119)</f>
        <v>264200</v>
      </c>
      <c r="G120" s="23">
        <f t="shared" si="26"/>
        <v>0</v>
      </c>
      <c r="H120" s="22">
        <f t="shared" si="26"/>
        <v>-19087.520000000004</v>
      </c>
      <c r="I120" s="22">
        <f t="shared" si="26"/>
        <v>-7582.54</v>
      </c>
      <c r="J120" s="22">
        <f t="shared" si="26"/>
        <v>-8031.68</v>
      </c>
      <c r="K120" s="22">
        <f t="shared" si="26"/>
        <v>-3839.56</v>
      </c>
      <c r="L120" s="23">
        <v>0</v>
      </c>
      <c r="M120" s="23">
        <v>0</v>
      </c>
      <c r="N120" s="22">
        <f>SUM(N115:N119)</f>
        <v>-38541.300000000003</v>
      </c>
      <c r="O120" s="25">
        <f>SUM(O115:O119)</f>
        <v>225658.7</v>
      </c>
    </row>
    <row r="121" spans="1:15" ht="26.25" customHeight="1">
      <c r="A121" s="26" t="s">
        <v>157</v>
      </c>
      <c r="B121" s="37"/>
      <c r="C121" s="38"/>
      <c r="D121" s="29"/>
      <c r="E121" s="29"/>
      <c r="F121" s="13"/>
      <c r="G121" s="13"/>
      <c r="H121" s="13"/>
      <c r="I121" s="13"/>
      <c r="J121" s="13"/>
      <c r="K121" s="13"/>
      <c r="L121" s="13"/>
      <c r="M121" s="13"/>
      <c r="N121" s="13"/>
      <c r="O121" s="16"/>
    </row>
    <row r="122" spans="1:15" ht="27.75" customHeight="1">
      <c r="A122" s="17" t="s">
        <v>158</v>
      </c>
      <c r="B122" s="18" t="s">
        <v>24</v>
      </c>
      <c r="C122" s="19">
        <v>42095</v>
      </c>
      <c r="D122" s="20" t="s">
        <v>159</v>
      </c>
      <c r="E122" s="21" t="s">
        <v>57</v>
      </c>
      <c r="F122" s="22">
        <v>40000</v>
      </c>
      <c r="G122" s="23">
        <v>0</v>
      </c>
      <c r="H122" s="60">
        <v>-442.65</v>
      </c>
      <c r="I122" s="22">
        <v>-1148</v>
      </c>
      <c r="J122" s="22">
        <v>-1216</v>
      </c>
      <c r="K122" s="23">
        <v>0</v>
      </c>
      <c r="L122" s="23">
        <v>0</v>
      </c>
      <c r="M122" s="32">
        <v>0</v>
      </c>
      <c r="N122" s="22">
        <f>SUM(H122:M122)</f>
        <v>-2806.65</v>
      </c>
      <c r="O122" s="25">
        <f t="shared" ref="O122:O130" si="27">F122+N122</f>
        <v>37193.35</v>
      </c>
    </row>
    <row r="123" spans="1:15" ht="32.25" customHeight="1">
      <c r="A123" s="17" t="s">
        <v>160</v>
      </c>
      <c r="B123" s="18" t="s">
        <v>24</v>
      </c>
      <c r="C123" s="19">
        <v>45444</v>
      </c>
      <c r="D123" s="20" t="s">
        <v>56</v>
      </c>
      <c r="E123" s="21" t="s">
        <v>57</v>
      </c>
      <c r="F123" s="22">
        <v>32500</v>
      </c>
      <c r="G123" s="23">
        <v>0</v>
      </c>
      <c r="H123" s="57">
        <v>0</v>
      </c>
      <c r="I123" s="56">
        <v>-932.75</v>
      </c>
      <c r="J123" s="56">
        <v>-988</v>
      </c>
      <c r="K123" s="23">
        <v>0</v>
      </c>
      <c r="L123" s="23">
        <v>0</v>
      </c>
      <c r="M123" s="32">
        <v>0</v>
      </c>
      <c r="N123" s="22">
        <f t="shared" ref="N123:N130" si="28">SUM(H123:M123)</f>
        <v>-1920.75</v>
      </c>
      <c r="O123" s="25">
        <f t="shared" si="27"/>
        <v>30579.25</v>
      </c>
    </row>
    <row r="124" spans="1:15" ht="24.75" customHeight="1">
      <c r="A124" s="17" t="s">
        <v>161</v>
      </c>
      <c r="B124" s="18" t="s">
        <v>24</v>
      </c>
      <c r="C124" s="19">
        <v>44958</v>
      </c>
      <c r="D124" s="20" t="s">
        <v>56</v>
      </c>
      <c r="E124" s="21" t="s">
        <v>57</v>
      </c>
      <c r="F124" s="22">
        <v>32500</v>
      </c>
      <c r="G124" s="23">
        <v>0</v>
      </c>
      <c r="H124" s="57">
        <v>0</v>
      </c>
      <c r="I124" s="56">
        <v>-932.75</v>
      </c>
      <c r="J124" s="56">
        <v>-988</v>
      </c>
      <c r="K124" s="23">
        <v>0</v>
      </c>
      <c r="L124" s="23">
        <v>0</v>
      </c>
      <c r="M124" s="32">
        <v>0</v>
      </c>
      <c r="N124" s="22">
        <f t="shared" si="28"/>
        <v>-1920.75</v>
      </c>
      <c r="O124" s="25">
        <f t="shared" si="27"/>
        <v>30579.25</v>
      </c>
    </row>
    <row r="125" spans="1:15" ht="24.75" customHeight="1">
      <c r="A125" s="17" t="s">
        <v>162</v>
      </c>
      <c r="B125" s="18" t="s">
        <v>24</v>
      </c>
      <c r="C125" s="19">
        <v>45964</v>
      </c>
      <c r="D125" s="20" t="s">
        <v>56</v>
      </c>
      <c r="E125" s="21" t="s">
        <v>57</v>
      </c>
      <c r="F125" s="22">
        <v>36000</v>
      </c>
      <c r="G125" s="23"/>
      <c r="H125" s="57"/>
      <c r="I125" s="56">
        <v>-1033.2</v>
      </c>
      <c r="J125" s="32">
        <v>-1094.4000000000001</v>
      </c>
      <c r="K125" s="23">
        <v>0</v>
      </c>
      <c r="L125" s="23">
        <v>0</v>
      </c>
      <c r="M125" s="32">
        <v>0</v>
      </c>
      <c r="N125" s="22">
        <f t="shared" si="28"/>
        <v>-2127.6000000000004</v>
      </c>
      <c r="O125" s="25">
        <f t="shared" si="27"/>
        <v>33872.400000000001</v>
      </c>
    </row>
    <row r="126" spans="1:15" ht="27.75" customHeight="1">
      <c r="A126" s="17" t="s">
        <v>163</v>
      </c>
      <c r="B126" s="18" t="s">
        <v>24</v>
      </c>
      <c r="C126" s="19">
        <v>41312</v>
      </c>
      <c r="D126" s="20" t="s">
        <v>56</v>
      </c>
      <c r="E126" s="21" t="s">
        <v>57</v>
      </c>
      <c r="F126" s="22">
        <v>35000</v>
      </c>
      <c r="G126" s="23">
        <v>0</v>
      </c>
      <c r="H126" s="57">
        <v>0</v>
      </c>
      <c r="I126" s="22">
        <v>-1004.5</v>
      </c>
      <c r="J126" s="22">
        <v>-1064</v>
      </c>
      <c r="K126" s="23">
        <v>0</v>
      </c>
      <c r="L126" s="23">
        <v>0</v>
      </c>
      <c r="M126" s="32">
        <v>0</v>
      </c>
      <c r="N126" s="22">
        <f t="shared" si="28"/>
        <v>-2068.5</v>
      </c>
      <c r="O126" s="25">
        <f t="shared" si="27"/>
        <v>32931.5</v>
      </c>
    </row>
    <row r="127" spans="1:15" ht="27.75" customHeight="1">
      <c r="A127" s="17" t="s">
        <v>164</v>
      </c>
      <c r="B127" s="18" t="s">
        <v>24</v>
      </c>
      <c r="C127" s="19">
        <v>45170</v>
      </c>
      <c r="D127" s="20" t="s">
        <v>56</v>
      </c>
      <c r="E127" s="21" t="s">
        <v>57</v>
      </c>
      <c r="F127" s="22">
        <v>36000</v>
      </c>
      <c r="G127" s="23">
        <v>0</v>
      </c>
      <c r="H127" s="57">
        <v>0</v>
      </c>
      <c r="I127" s="22">
        <v>-1033.2</v>
      </c>
      <c r="J127" s="22">
        <v>-1094.4000000000001</v>
      </c>
      <c r="K127" s="23">
        <v>0</v>
      </c>
      <c r="L127" s="23">
        <v>0</v>
      </c>
      <c r="M127" s="32">
        <v>0</v>
      </c>
      <c r="N127" s="22">
        <f t="shared" si="28"/>
        <v>-2127.6000000000004</v>
      </c>
      <c r="O127" s="25">
        <f t="shared" si="27"/>
        <v>33872.400000000001</v>
      </c>
    </row>
    <row r="128" spans="1:15" ht="28.5" customHeight="1">
      <c r="A128" s="17" t="s">
        <v>165</v>
      </c>
      <c r="B128" s="18" t="s">
        <v>24</v>
      </c>
      <c r="C128" s="19">
        <v>44713</v>
      </c>
      <c r="D128" s="20" t="s">
        <v>56</v>
      </c>
      <c r="E128" s="21" t="s">
        <v>57</v>
      </c>
      <c r="F128" s="22">
        <v>32500</v>
      </c>
      <c r="G128" s="23">
        <v>0</v>
      </c>
      <c r="H128" s="57">
        <v>0</v>
      </c>
      <c r="I128" s="56">
        <v>-932.75</v>
      </c>
      <c r="J128" s="56">
        <v>-988</v>
      </c>
      <c r="K128" s="23">
        <v>0</v>
      </c>
      <c r="L128" s="23">
        <v>0</v>
      </c>
      <c r="M128" s="32">
        <v>0</v>
      </c>
      <c r="N128" s="22">
        <f t="shared" si="28"/>
        <v>-1920.75</v>
      </c>
      <c r="O128" s="25">
        <f t="shared" si="27"/>
        <v>30579.25</v>
      </c>
    </row>
    <row r="129" spans="1:15" ht="28.5" customHeight="1">
      <c r="A129" s="17" t="s">
        <v>166</v>
      </c>
      <c r="B129" s="18" t="s">
        <v>24</v>
      </c>
      <c r="C129" s="19">
        <v>44166</v>
      </c>
      <c r="D129" s="20" t="s">
        <v>56</v>
      </c>
      <c r="E129" s="21" t="s">
        <v>57</v>
      </c>
      <c r="F129" s="22">
        <v>32500</v>
      </c>
      <c r="G129" s="23">
        <v>0</v>
      </c>
      <c r="H129" s="57">
        <v>0</v>
      </c>
      <c r="I129" s="56">
        <v>-932.75</v>
      </c>
      <c r="J129" s="56">
        <v>-988</v>
      </c>
      <c r="K129" s="23">
        <v>0</v>
      </c>
      <c r="L129" s="23">
        <v>0</v>
      </c>
      <c r="M129" s="32">
        <v>0</v>
      </c>
      <c r="N129" s="22">
        <f t="shared" si="28"/>
        <v>-1920.75</v>
      </c>
      <c r="O129" s="25">
        <f t="shared" si="27"/>
        <v>30579.25</v>
      </c>
    </row>
    <row r="130" spans="1:15" ht="28.5" customHeight="1">
      <c r="A130" s="17" t="s">
        <v>167</v>
      </c>
      <c r="B130" s="18" t="s">
        <v>24</v>
      </c>
      <c r="C130" s="19">
        <v>45383</v>
      </c>
      <c r="D130" s="20" t="s">
        <v>168</v>
      </c>
      <c r="E130" s="21" t="s">
        <v>57</v>
      </c>
      <c r="F130" s="22">
        <v>24000</v>
      </c>
      <c r="G130" s="23">
        <v>0</v>
      </c>
      <c r="H130" s="57">
        <v>0</v>
      </c>
      <c r="I130" s="56">
        <v>-688.8</v>
      </c>
      <c r="J130" s="56">
        <v>-729.6</v>
      </c>
      <c r="K130" s="23">
        <v>0</v>
      </c>
      <c r="L130" s="23">
        <v>0</v>
      </c>
      <c r="M130" s="32">
        <v>0</v>
      </c>
      <c r="N130" s="22">
        <f t="shared" si="28"/>
        <v>-1418.4</v>
      </c>
      <c r="O130" s="25">
        <f t="shared" si="27"/>
        <v>22581.599999999999</v>
      </c>
    </row>
    <row r="131" spans="1:15" ht="28.5" customHeight="1">
      <c r="A131" s="62" t="s">
        <v>169</v>
      </c>
      <c r="B131" s="18" t="s">
        <v>24</v>
      </c>
      <c r="C131" s="19">
        <v>45870</v>
      </c>
      <c r="D131" s="20" t="s">
        <v>170</v>
      </c>
      <c r="E131" s="21" t="s">
        <v>57</v>
      </c>
      <c r="F131" s="22">
        <v>24000</v>
      </c>
      <c r="G131" s="23">
        <v>0</v>
      </c>
      <c r="H131" s="57">
        <v>0</v>
      </c>
      <c r="I131" s="22">
        <v>-688.8</v>
      </c>
      <c r="J131" s="22">
        <v>-729.6</v>
      </c>
      <c r="K131" s="23">
        <v>0</v>
      </c>
      <c r="L131" s="23">
        <v>0</v>
      </c>
      <c r="M131" s="32">
        <v>0</v>
      </c>
      <c r="N131" s="22">
        <f>SUM(H131:M131)</f>
        <v>-1418.4</v>
      </c>
      <c r="O131" s="25">
        <f>F131+N131</f>
        <v>22581.599999999999</v>
      </c>
    </row>
    <row r="132" spans="1:15" ht="28.5" customHeight="1">
      <c r="A132" s="17" t="s">
        <v>171</v>
      </c>
      <c r="B132" s="18" t="s">
        <v>24</v>
      </c>
      <c r="C132" s="19">
        <v>45901</v>
      </c>
      <c r="D132" s="20" t="s">
        <v>170</v>
      </c>
      <c r="E132" s="21" t="s">
        <v>57</v>
      </c>
      <c r="F132" s="22">
        <v>24000</v>
      </c>
      <c r="G132" s="23">
        <v>0</v>
      </c>
      <c r="H132" s="57">
        <v>0</v>
      </c>
      <c r="I132" s="56">
        <v>-688.8</v>
      </c>
      <c r="J132" s="56">
        <v>-729.6</v>
      </c>
      <c r="K132" s="23">
        <v>0</v>
      </c>
      <c r="L132" s="23">
        <v>0</v>
      </c>
      <c r="M132" s="32">
        <v>0</v>
      </c>
      <c r="N132" s="22">
        <f t="shared" ref="N132" si="29">SUM(H132:M132)</f>
        <v>-1418.4</v>
      </c>
      <c r="O132" s="25">
        <f t="shared" ref="O132" si="30">F132+N132</f>
        <v>22581.599999999999</v>
      </c>
    </row>
    <row r="133" spans="1:15" ht="28.5" customHeight="1">
      <c r="A133" s="17" t="s">
        <v>172</v>
      </c>
      <c r="B133" s="18" t="s">
        <v>24</v>
      </c>
      <c r="C133" s="19">
        <v>45908</v>
      </c>
      <c r="D133" s="20" t="s">
        <v>170</v>
      </c>
      <c r="E133" s="21" t="s">
        <v>57</v>
      </c>
      <c r="F133" s="22">
        <v>24000</v>
      </c>
      <c r="G133" s="23">
        <v>0</v>
      </c>
      <c r="H133" s="57">
        <v>0</v>
      </c>
      <c r="I133" s="56">
        <v>-688.8</v>
      </c>
      <c r="J133" s="56">
        <v>-729.6</v>
      </c>
      <c r="K133" s="23">
        <v>0</v>
      </c>
      <c r="L133" s="23">
        <v>0</v>
      </c>
      <c r="M133" s="32">
        <v>0</v>
      </c>
      <c r="N133" s="22">
        <f>SUM(H133:M133)</f>
        <v>-1418.4</v>
      </c>
      <c r="O133" s="25">
        <f>F133+N133</f>
        <v>22581.599999999999</v>
      </c>
    </row>
    <row r="134" spans="1:15" ht="27" customHeight="1">
      <c r="A134" s="17" t="s">
        <v>173</v>
      </c>
      <c r="B134" s="18" t="s">
        <v>24</v>
      </c>
      <c r="C134" s="19">
        <v>45931</v>
      </c>
      <c r="D134" s="20" t="s">
        <v>170</v>
      </c>
      <c r="E134" s="21" t="s">
        <v>57</v>
      </c>
      <c r="F134" s="22">
        <v>30000</v>
      </c>
      <c r="G134" s="23">
        <v>0</v>
      </c>
      <c r="H134" s="57">
        <v>0</v>
      </c>
      <c r="I134" s="56">
        <v>-861</v>
      </c>
      <c r="J134" s="56">
        <v>-912</v>
      </c>
      <c r="K134" s="23">
        <v>0</v>
      </c>
      <c r="L134" s="23">
        <v>0</v>
      </c>
      <c r="M134" s="32">
        <v>0</v>
      </c>
      <c r="N134" s="22">
        <f>SUM(H134:M134)</f>
        <v>-1773</v>
      </c>
      <c r="O134" s="25">
        <f>F134+N134</f>
        <v>28227</v>
      </c>
    </row>
    <row r="135" spans="1:15" ht="25.5" customHeight="1">
      <c r="A135" s="63" t="s">
        <v>33</v>
      </c>
      <c r="B135" s="23"/>
      <c r="C135" s="23"/>
      <c r="D135" s="23"/>
      <c r="E135" s="23"/>
      <c r="F135" s="23">
        <f>SUM(F122:F134)</f>
        <v>403000</v>
      </c>
      <c r="G135" s="23">
        <f>SUM(G122:G134)</f>
        <v>0</v>
      </c>
      <c r="H135" s="64">
        <f>SUM(H122:H134)</f>
        <v>-442.65</v>
      </c>
      <c r="I135" s="33">
        <f>SUM(I122:I134)</f>
        <v>-11566.099999999997</v>
      </c>
      <c r="J135" s="33">
        <f>SUM(J122:J134)</f>
        <v>-12251.2</v>
      </c>
      <c r="K135" s="23">
        <v>0</v>
      </c>
      <c r="L135" s="23">
        <v>0</v>
      </c>
      <c r="M135" s="32">
        <v>0</v>
      </c>
      <c r="N135" s="22">
        <f>SUM(N122:N134)</f>
        <v>-24259.950000000004</v>
      </c>
      <c r="O135" s="65">
        <f>SUM(O122:O134)</f>
        <v>378740.04999999993</v>
      </c>
    </row>
    <row r="136" spans="1:15" ht="25.5" customHeight="1" thickBot="1">
      <c r="A136" s="66" t="s">
        <v>174</v>
      </c>
      <c r="B136" s="67"/>
      <c r="C136" s="67"/>
      <c r="D136" s="67"/>
      <c r="E136" s="67"/>
      <c r="F136" s="67">
        <f>F14+F23+F30+F37+F43+F48+F56+F59+F65+F69+F74+F80+F84+F89+F108+F113+F120+F135</f>
        <v>9023933.3300000001</v>
      </c>
      <c r="G136" s="68">
        <f>G14+G23+G30+G37+G43+G48+G56+G59+G65+G69+G74+G80+G84+G89+G108+G113+G120+G135+G135</f>
        <v>0</v>
      </c>
      <c r="H136" s="67">
        <f t="shared" ref="H136:N136" si="31">H14+H23+H30+H37+H43+H48+H56+H59+H65+H69+H74+H80+H84+H89+H108+H113+H120+H135</f>
        <v>-1251700.8999999999</v>
      </c>
      <c r="I136" s="67">
        <f t="shared" si="31"/>
        <v>-252773.22999999998</v>
      </c>
      <c r="J136" s="67">
        <f t="shared" si="31"/>
        <v>-235437.83</v>
      </c>
      <c r="K136" s="67">
        <f t="shared" si="31"/>
        <v>-53753.84</v>
      </c>
      <c r="L136" s="67">
        <f t="shared" si="31"/>
        <v>-60000</v>
      </c>
      <c r="M136" s="67">
        <f t="shared" si="31"/>
        <v>-113167.73999999999</v>
      </c>
      <c r="N136" s="67">
        <f t="shared" si="31"/>
        <v>-1966833.5399999998</v>
      </c>
      <c r="O136" s="69">
        <f>O14+O23+O30+O37+O43+O48+O56+O59+O65+O69+O74+O80+O84+O89+O108+O113+O120+O135+G136</f>
        <v>7057099.7899999991</v>
      </c>
    </row>
    <row r="137" spans="1:15">
      <c r="A137" s="70"/>
      <c r="B137" s="70"/>
      <c r="C137" s="71"/>
      <c r="D137" s="71"/>
      <c r="E137" s="70"/>
      <c r="F137" s="70"/>
      <c r="H137" s="70"/>
      <c r="I137" s="70"/>
      <c r="J137" s="72"/>
      <c r="K137" s="72"/>
      <c r="L137" s="72"/>
      <c r="M137" s="72"/>
      <c r="N137" s="72"/>
      <c r="O137" s="72"/>
    </row>
    <row r="138" spans="1:15" ht="15.6">
      <c r="A138" s="70"/>
      <c r="B138" s="70"/>
      <c r="C138" s="70"/>
      <c r="D138" s="71"/>
      <c r="E138" s="70"/>
      <c r="F138" s="70"/>
      <c r="H138" s="70"/>
      <c r="I138" s="70"/>
      <c r="J138" s="72"/>
      <c r="K138" s="73"/>
      <c r="L138" s="73"/>
      <c r="M138" s="72"/>
      <c r="N138" s="73"/>
      <c r="O138" s="72"/>
    </row>
    <row r="139" spans="1:15" ht="15.6">
      <c r="A139" s="70"/>
      <c r="B139" s="70"/>
      <c r="C139" s="70"/>
      <c r="D139" s="71"/>
      <c r="E139" s="70"/>
      <c r="F139" s="70"/>
      <c r="H139" s="70"/>
      <c r="I139" s="70"/>
      <c r="J139" s="72"/>
      <c r="K139" s="74"/>
      <c r="L139" s="74"/>
      <c r="M139" s="72"/>
      <c r="N139" s="73"/>
      <c r="O139" s="72"/>
    </row>
    <row r="140" spans="1:15" ht="15.6">
      <c r="A140" s="70"/>
      <c r="B140" s="70"/>
      <c r="C140" s="70"/>
      <c r="D140" s="71"/>
      <c r="E140" s="70"/>
      <c r="F140" s="75"/>
      <c r="H140" s="70"/>
      <c r="I140" s="70"/>
      <c r="J140" s="72"/>
      <c r="K140" s="73"/>
      <c r="L140" s="73"/>
      <c r="M140" s="72"/>
      <c r="N140" s="73"/>
      <c r="O140" s="72"/>
    </row>
    <row r="141" spans="1:15" ht="15.6">
      <c r="A141" s="70"/>
      <c r="B141" s="70"/>
      <c r="C141" s="70"/>
      <c r="D141" s="70"/>
      <c r="E141" s="70"/>
      <c r="F141" s="71"/>
      <c r="G141" s="76"/>
      <c r="H141" s="71"/>
      <c r="I141" s="70"/>
      <c r="J141" s="73"/>
      <c r="K141" s="73"/>
      <c r="L141" s="73"/>
      <c r="M141" s="73"/>
      <c r="N141" s="77"/>
      <c r="O141" s="72"/>
    </row>
    <row r="142" spans="1:15" ht="15.6">
      <c r="A142" s="70"/>
      <c r="B142" s="70"/>
      <c r="C142" s="70"/>
      <c r="D142" s="71"/>
      <c r="E142" s="70"/>
      <c r="F142" s="70"/>
      <c r="G142" s="78"/>
      <c r="H142" s="79"/>
      <c r="I142" s="70"/>
      <c r="J142" s="73"/>
      <c r="K142" s="77"/>
      <c r="L142" s="73"/>
      <c r="M142" s="73"/>
      <c r="N142" s="73"/>
      <c r="O142" s="72"/>
    </row>
    <row r="143" spans="1:15" ht="15.6">
      <c r="A143" s="70"/>
      <c r="B143" s="70"/>
      <c r="C143" s="70"/>
      <c r="D143" s="71"/>
      <c r="E143" s="70"/>
      <c r="F143" s="70"/>
      <c r="G143" s="78"/>
      <c r="H143" s="79"/>
      <c r="I143" s="70"/>
      <c r="J143" s="73"/>
      <c r="K143" s="77"/>
      <c r="L143" s="73"/>
      <c r="M143" s="73"/>
      <c r="N143" s="73"/>
      <c r="O143" s="72"/>
    </row>
    <row r="144" spans="1:15" ht="15.6">
      <c r="A144" s="70"/>
      <c r="B144" s="70"/>
      <c r="C144" s="70"/>
      <c r="D144" s="71"/>
      <c r="E144" s="70"/>
      <c r="F144" s="70"/>
      <c r="H144" s="79"/>
      <c r="I144" s="70"/>
      <c r="J144" s="73"/>
      <c r="K144" s="77"/>
      <c r="L144" s="73"/>
      <c r="M144" s="73"/>
      <c r="N144" s="73"/>
      <c r="O144" s="72"/>
    </row>
    <row r="145" spans="1:15">
      <c r="A145" s="39"/>
      <c r="B145" s="39"/>
      <c r="C145" s="39"/>
      <c r="D145" s="39"/>
      <c r="E145" s="39"/>
      <c r="F145" s="39"/>
      <c r="H145" s="39"/>
      <c r="I145" s="39"/>
      <c r="J145" s="72"/>
      <c r="K145" s="72"/>
      <c r="L145" s="72"/>
      <c r="M145" s="72"/>
      <c r="N145" s="72"/>
      <c r="O145" s="72"/>
    </row>
    <row r="146" spans="1:15">
      <c r="A146" s="39"/>
      <c r="B146" s="39"/>
      <c r="C146" s="39"/>
      <c r="D146" s="39"/>
      <c r="E146" s="39"/>
      <c r="F146" s="39"/>
      <c r="H146" s="39"/>
      <c r="I146" s="39"/>
      <c r="J146" s="72"/>
      <c r="K146" s="72"/>
      <c r="L146" s="72"/>
      <c r="M146" s="72"/>
      <c r="N146" s="72"/>
      <c r="O146" s="72"/>
    </row>
    <row r="147" spans="1:15">
      <c r="G147" s="39"/>
    </row>
  </sheetData>
  <sheetProtection algorithmName="SHA-512" hashValue="cEeSgRK9aqxvWiN7AyJarNjlvrMzfPTyW1w8sMM17wW/jEMqbxEMy2Y2i+8J4fzkXeGC3RZw8ERMVz6jajJF4Q==" saltValue="5sbSBcP0ZZ7RnZi6pCCuKw==" spinCount="100000" sheet="1" formatCells="0" formatColumns="0" formatRows="0" insertColumns="0" insertRows="0" insertHyperlinks="0" deleteColumns="0" deleteRows="0" sort="0" autoFilter="0" pivotTables="0"/>
  <mergeCells count="7">
    <mergeCell ref="A8:O8"/>
    <mergeCell ref="A2:O2"/>
    <mergeCell ref="A3:O3"/>
    <mergeCell ref="A4:O4"/>
    <mergeCell ref="A5:O5"/>
    <mergeCell ref="A6:O6"/>
    <mergeCell ref="A7:O7"/>
  </mergeCells>
  <pageMargins left="0.74803149606299213" right="0.74803149606299213" top="0.98425196850393704" bottom="0.98425196850393704" header="0.51181102362204722" footer="0.51181102362204722"/>
  <pageSetup paperSize="5" scale="52" fitToHeight="0" orientation="landscape" r:id="rId1"/>
  <headerFooter>
    <oddFooter>Página &amp;P</oddFooter>
  </headerFooter>
  <rowBreaks count="4" manualBreakCount="4">
    <brk id="37" max="13" man="1"/>
    <brk id="69" max="13" man="1"/>
    <brk id="97" max="13" man="1"/>
    <brk id="120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25b9a07745d00077063ed83213c520c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88e48603f2c8f2c58d07e115b9f67a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2AC504-5632-4DF6-A764-90808C231F95}"/>
</file>

<file path=customXml/itemProps2.xml><?xml version="1.0" encoding="utf-8"?>
<ds:datastoreItem xmlns:ds="http://schemas.openxmlformats.org/officeDocument/2006/customXml" ds:itemID="{020CEE6E-93EE-4612-8E25-3FEE1B191EAA}"/>
</file>

<file path=customXml/itemProps3.xml><?xml version="1.0" encoding="utf-8"?>
<ds:datastoreItem xmlns:ds="http://schemas.openxmlformats.org/officeDocument/2006/customXml" ds:itemID="{2C327FD9-D634-45F8-B056-5B14D54D15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2026-02-11T13:40:53Z</dcterms:created>
  <dcterms:modified xsi:type="dcterms:W3CDTF">2026-02-11T13:42:16Z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