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ccuevas_fonper_gov_do/Documents/Escritorio/"/>
    </mc:Choice>
  </mc:AlternateContent>
  <xr:revisionPtr revIDLastSave="0" documentId="8_{995A3509-D4B7-47FA-B90E-6C8A8382BB33}" xr6:coauthVersionLast="47" xr6:coauthVersionMax="47" xr10:uidLastSave="{00000000-0000-0000-0000-000000000000}"/>
  <bookViews>
    <workbookView xWindow="22932" yWindow="-108" windowWidth="23256" windowHeight="12456" activeTab="1" xr2:uid="{7AB7997B-762E-4E42-B405-F134DA3A392C}"/>
  </bookViews>
  <sheets>
    <sheet name="Reporte de ejecución-Ene 2026" sheetId="1" r:id="rId1"/>
    <sheet name="Aplicaciones financieras Ene-26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2" l="1"/>
  <c r="D97" i="2"/>
  <c r="C96" i="2"/>
  <c r="D96" i="2" s="1"/>
  <c r="D95" i="2"/>
  <c r="D94" i="2"/>
  <c r="C93" i="2"/>
  <c r="D93" i="2" s="1"/>
  <c r="B93" i="2"/>
  <c r="D91" i="2"/>
  <c r="D90" i="2"/>
  <c r="C89" i="2"/>
  <c r="D89" i="2" s="1"/>
  <c r="B89" i="2"/>
  <c r="D87" i="2"/>
  <c r="D86" i="2"/>
  <c r="C85" i="2"/>
  <c r="D85" i="2" s="1"/>
  <c r="B85" i="2"/>
  <c r="D83" i="2"/>
  <c r="D82" i="2"/>
  <c r="D81" i="2"/>
  <c r="C80" i="2"/>
  <c r="D80" i="2" s="1"/>
  <c r="B80" i="2"/>
  <c r="D78" i="2"/>
  <c r="D77" i="2"/>
  <c r="D76" i="2"/>
  <c r="C75" i="2"/>
  <c r="D75" i="2" s="1"/>
  <c r="C74" i="2"/>
  <c r="D74" i="2" s="1"/>
  <c r="C73" i="2"/>
  <c r="D73" i="2" s="1"/>
  <c r="C72" i="2"/>
  <c r="D72" i="2" s="1"/>
  <c r="C71" i="2"/>
  <c r="B70" i="2"/>
  <c r="D68" i="2"/>
  <c r="D67" i="2"/>
  <c r="D66" i="2"/>
  <c r="D65" i="2"/>
  <c r="D64" i="2"/>
  <c r="C63" i="2"/>
  <c r="C62" i="2"/>
  <c r="D62" i="2" s="1"/>
  <c r="B61" i="2"/>
  <c r="D59" i="2"/>
  <c r="D58" i="2"/>
  <c r="D57" i="2"/>
  <c r="D56" i="2"/>
  <c r="D55" i="2"/>
  <c r="D54" i="2"/>
  <c r="D53" i="2"/>
  <c r="C52" i="2"/>
  <c r="D52" i="2" s="1"/>
  <c r="C51" i="2"/>
  <c r="D51" i="2" s="1"/>
  <c r="B51" i="2"/>
  <c r="C49" i="2"/>
  <c r="D49" i="2" s="1"/>
  <c r="C48" i="2"/>
  <c r="D48" i="2" s="1"/>
  <c r="C47" i="2"/>
  <c r="D47" i="2" s="1"/>
  <c r="C46" i="2"/>
  <c r="D46" i="2" s="1"/>
  <c r="C45" i="2"/>
  <c r="D45" i="2" s="1"/>
  <c r="C44" i="2"/>
  <c r="D44" i="2" s="1"/>
  <c r="C43" i="2"/>
  <c r="D43" i="2" s="1"/>
  <c r="C42" i="2"/>
  <c r="D42" i="2" s="1"/>
  <c r="C41" i="2"/>
  <c r="D41" i="2" s="1"/>
  <c r="B41" i="2"/>
  <c r="C39" i="2"/>
  <c r="D39" i="2" s="1"/>
  <c r="C38" i="2"/>
  <c r="D38" i="2" s="1"/>
  <c r="C37" i="2"/>
  <c r="D37" i="2" s="1"/>
  <c r="C36" i="2"/>
  <c r="D36" i="2" s="1"/>
  <c r="C35" i="2"/>
  <c r="D35" i="2" s="1"/>
  <c r="C34" i="2"/>
  <c r="D34" i="2" s="1"/>
  <c r="C33" i="2"/>
  <c r="D33" i="2" s="1"/>
  <c r="C32" i="2"/>
  <c r="D32" i="2" s="1"/>
  <c r="C31" i="2"/>
  <c r="D31" i="2" s="1"/>
  <c r="C30" i="2"/>
  <c r="D30" i="2" s="1"/>
  <c r="B30" i="2"/>
  <c r="C28" i="2"/>
  <c r="D28" i="2" s="1"/>
  <c r="D27" i="2"/>
  <c r="C27" i="2"/>
  <c r="C26" i="2"/>
  <c r="D26" i="2" s="1"/>
  <c r="C25" i="2"/>
  <c r="D25" i="2" s="1"/>
  <c r="C24" i="2"/>
  <c r="B23" i="2"/>
  <c r="B100" i="2" s="1"/>
  <c r="B22" i="2"/>
  <c r="C19" i="2"/>
  <c r="D19" i="2" s="1"/>
  <c r="C18" i="2"/>
  <c r="D18" i="2" s="1"/>
  <c r="B18" i="2"/>
  <c r="D17" i="2"/>
  <c r="D16" i="2"/>
  <c r="D15" i="2"/>
  <c r="C15" i="2"/>
  <c r="C20" i="2" s="1"/>
  <c r="D20" i="2" s="1"/>
  <c r="B15" i="2"/>
  <c r="B20" i="2" s="1"/>
  <c r="D82" i="1"/>
  <c r="C82" i="1"/>
  <c r="D78" i="1"/>
  <c r="C78" i="1"/>
  <c r="D73" i="1"/>
  <c r="C73" i="1"/>
  <c r="D70" i="1"/>
  <c r="D69" i="1"/>
  <c r="D68" i="1"/>
  <c r="D66" i="1"/>
  <c r="D65" i="1"/>
  <c r="D63" i="1"/>
  <c r="C63" i="1"/>
  <c r="D58" i="1"/>
  <c r="D56" i="1"/>
  <c r="D54" i="1" s="1"/>
  <c r="D55" i="1"/>
  <c r="C54" i="1"/>
  <c r="D52" i="1"/>
  <c r="D51" i="1"/>
  <c r="D50" i="1"/>
  <c r="D49" i="1"/>
  <c r="D48" i="1"/>
  <c r="D47" i="1"/>
  <c r="D46" i="1"/>
  <c r="D45" i="1"/>
  <c r="D44" i="1"/>
  <c r="C44" i="1"/>
  <c r="D42" i="1"/>
  <c r="D41" i="1"/>
  <c r="D40" i="1"/>
  <c r="D39" i="1"/>
  <c r="D38" i="1"/>
  <c r="D37" i="1"/>
  <c r="D36" i="1"/>
  <c r="D35" i="1"/>
  <c r="D34" i="1"/>
  <c r="C34" i="1"/>
  <c r="D32" i="1"/>
  <c r="D31" i="1"/>
  <c r="D30" i="1"/>
  <c r="D29" i="1"/>
  <c r="D28" i="1"/>
  <c r="D27" i="1"/>
  <c r="D26" i="1"/>
  <c r="D25" i="1"/>
  <c r="D24" i="1"/>
  <c r="D23" i="1"/>
  <c r="C23" i="1"/>
  <c r="D21" i="1"/>
  <c r="D20" i="1"/>
  <c r="D16" i="1" s="1"/>
  <c r="D19" i="1"/>
  <c r="D18" i="1"/>
  <c r="D17" i="1"/>
  <c r="C16" i="1"/>
  <c r="C15" i="1"/>
  <c r="C70" i="2" l="1"/>
  <c r="D70" i="2" s="1"/>
  <c r="D71" i="2"/>
  <c r="D63" i="2"/>
  <c r="C61" i="2"/>
  <c r="D61" i="2" s="1"/>
  <c r="D24" i="2"/>
  <c r="C23" i="2"/>
  <c r="D15" i="1"/>
  <c r="D23" i="2" l="1"/>
  <c r="C100" i="2"/>
  <c r="C22" i="2"/>
  <c r="D22" i="2" s="1"/>
  <c r="D100" i="2" s="1"/>
  <c r="F15" i="1"/>
  <c r="F16" i="1"/>
</calcChain>
</file>

<file path=xl/sharedStrings.xml><?xml version="1.0" encoding="utf-8"?>
<sst xmlns="http://schemas.openxmlformats.org/spreadsheetml/2006/main" count="227" uniqueCount="225">
  <si>
    <t>Fondo Patrimonial de las Empresas Reformadas</t>
  </si>
  <si>
    <t>Reporte de Ejecución Presupuestaria del 1 al 31 de enero</t>
  </si>
  <si>
    <t>Año 2026</t>
  </si>
  <si>
    <t>En RD$</t>
  </si>
  <si>
    <t>No. Cta.</t>
  </si>
  <si>
    <t>Concepto de Cuenta</t>
  </si>
  <si>
    <t>Presupuesto Aprobado</t>
  </si>
  <si>
    <t>Enero</t>
  </si>
  <si>
    <t>2</t>
  </si>
  <si>
    <t>GASTOS</t>
  </si>
  <si>
    <t>2.1</t>
  </si>
  <si>
    <t>Remuneraciones y Contribuciones</t>
  </si>
  <si>
    <t>2.1.1</t>
  </si>
  <si>
    <t>Remuneraciones</t>
  </si>
  <si>
    <t>2.1.2</t>
  </si>
  <si>
    <t>Sobresueldos</t>
  </si>
  <si>
    <t>2.1.3</t>
  </si>
  <si>
    <t xml:space="preserve">Dietas y Gastos de Representación </t>
  </si>
  <si>
    <t>2.1.4</t>
  </si>
  <si>
    <t>Gratificaciones y Bonificaciones</t>
  </si>
  <si>
    <t>2.1.5</t>
  </si>
  <si>
    <t>Contribuciones a la Seguridad Social</t>
  </si>
  <si>
    <t>2.2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</si>
  <si>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</si>
  <si>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</si>
  <si>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</si>
  <si>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</si>
  <si>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</si>
  <si>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</si>
  <si>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 xml:space="preserve">Viáticos 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</si>
  <si>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</si>
  <si>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</si>
  <si>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</si>
  <si>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</si>
  <si>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</si>
  <si>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</si>
  <si>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</si>
  <si>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</si>
  <si>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</si>
  <si>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Servicios no Incluídos en Conceptos Anteriores</t>
  </si>
  <si>
    <t>2.2.9</t>
  </si>
  <si>
    <t xml:space="preserve">Otras Contrataciones de Servicios </t>
  </si>
  <si>
    <t>2.3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</si>
  <si>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</si>
  <si>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</si>
  <si>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</si>
  <si>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</si>
  <si>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</si>
  <si>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</si>
  <si>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</si>
  <si>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</si>
  <si>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Farmacéuticos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</si>
  <si>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</si>
  <si>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</si>
  <si>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</si>
  <si>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</si>
  <si>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</si>
  <si>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</si>
  <si>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</si>
  <si>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</si>
  <si>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2.4</t>
  </si>
  <si>
    <t>Transferencias corrientes</t>
  </si>
  <si>
    <t>2.4.1</t>
  </si>
  <si>
    <t>Transferencias Corrientes al Sector Privado</t>
  </si>
  <si>
    <t>2.4.2</t>
  </si>
  <si>
    <t>Transferencias Corrientes al Gobierno General Nacional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</si>
  <si>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</si>
  <si>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</si>
  <si>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</si>
  <si>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</si>
  <si>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</si>
  <si>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</si>
  <si>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</si>
  <si>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</si>
  <si>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2.4.7</t>
  </si>
  <si>
    <t>Transferencias Corrientes al Sector Externo</t>
  </si>
  <si>
    <t>2.4.9</t>
  </si>
  <si>
    <t>Transferencias Corrientes a Otras Instituciones Públicas</t>
  </si>
  <si>
    <t>2.5</t>
  </si>
  <si>
    <t>Transferencias de Capital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</si>
  <si>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</si>
  <si>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</si>
  <si>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</si>
  <si>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</si>
  <si>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</si>
  <si>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</si>
  <si>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</si>
  <si>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</si>
  <si>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</si>
  <si>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</si>
  <si>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</si>
  <si>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</si>
  <si>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</si>
  <si>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</si>
  <si>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2.6</t>
  </si>
  <si>
    <t>Bienes Muebles, Inmuebles e Intangibles</t>
  </si>
  <si>
    <t>2.6.1</t>
  </si>
  <si>
    <t>Mobiliario y Equipo</t>
  </si>
  <si>
    <t>2.6.2</t>
  </si>
  <si>
    <t>Mobiliario y Equipo de Audio, Audiovisual, Recreativo y Educacional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</si>
  <si>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</si>
  <si>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</si>
  <si>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</si>
  <si>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</si>
  <si>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</si>
  <si>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</si>
  <si>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</si>
  <si>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</t>
  </si>
  <si>
    <t>2.6.8</t>
  </si>
  <si>
    <t>Bienes Intangibles</t>
  </si>
  <si>
    <t>2.6.9</t>
  </si>
  <si>
    <t>Edificios, Estructuras, Tierras, Terrenos y Objetos de Valor</t>
  </si>
  <si>
    <t>2.7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</si>
  <si>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</si>
  <si>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</si>
  <si>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</si>
  <si>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</si>
  <si>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</si>
  <si>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</si>
  <si>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</si>
  <si>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Adquisición de Activos Financieros con Fines de Política</t>
  </si>
  <si>
    <t>2.8.1</t>
  </si>
  <si>
    <t>Concesión de Préstamos</t>
  </si>
  <si>
    <t xml:space="preserve">2.8.2 </t>
  </si>
  <si>
    <t>Adquisición de Títulos Valores Representativos de Deuda</t>
  </si>
  <si>
    <t>Gastos Financieros</t>
  </si>
  <si>
    <t xml:space="preserve">2.9.1 </t>
  </si>
  <si>
    <t>Intereses de la Deuda Pública Interna</t>
  </si>
  <si>
    <t xml:space="preserve">2.9.2 </t>
  </si>
  <si>
    <t>Intereses de la Deuda Pública Externa</t>
  </si>
  <si>
    <t xml:space="preserve">                                                  Claudio Marte</t>
  </si>
  <si>
    <t>Marleny Medrano</t>
  </si>
  <si>
    <t xml:space="preserve">                                   Encargado División de Presupuesto</t>
  </si>
  <si>
    <t>Directora Administrativa Financiera</t>
  </si>
  <si>
    <t>José E. Florentino</t>
  </si>
  <si>
    <t>Presidente</t>
  </si>
  <si>
    <t xml:space="preserve">                                                                                                  </t>
  </si>
  <si>
    <t xml:space="preserve"> FONDO PATRIMONIAL DE LAS EMPRESAS REFORMADAS</t>
  </si>
  <si>
    <t xml:space="preserve"> Ejecución de Ingresos y Gastos y Aplicaciones Financieras </t>
  </si>
  <si>
    <t>DETALLE</t>
  </si>
  <si>
    <t>PRESUPUESTO APROBADO</t>
  </si>
  <si>
    <t>ENERO</t>
  </si>
  <si>
    <t>TOTAL</t>
  </si>
  <si>
    <t>1 - INGRESOS:</t>
  </si>
  <si>
    <t>1.6.1 Rentas de la Propiedad</t>
  </si>
  <si>
    <t>1.6.1.1- Dividendos</t>
  </si>
  <si>
    <t>1.6.1.2- Intereses</t>
  </si>
  <si>
    <t>1.6.4 Ingresos Diversos</t>
  </si>
  <si>
    <t>1.6.4.1-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</si>
  <si>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</si>
  <si>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</si>
  <si>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</si>
  <si>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</si>
  <si>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</si>
  <si>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</si>
  <si>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</si>
  <si>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 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</si>
  <si>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</si>
  <si>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</si>
  <si>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</si>
  <si>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</si>
  <si>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</si>
  <si>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</si>
  <si>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</si>
  <si>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</si>
  <si>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Servicios No Incluídos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</si>
  <si>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</si>
  <si>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</si>
  <si>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</si>
  <si>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</si>
  <si>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Papel, Cartón e Impresos</t>
  </si>
  <si>
    <t>2.3.4 - Productos Farmacéuticos</t>
  </si>
  <si>
    <t>2.3.5 -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</si>
  <si>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</si>
  <si>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</si>
  <si>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</si>
  <si>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</si>
  <si>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</si>
  <si>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</si>
  <si>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</si>
  <si>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</si>
  <si>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</si>
  <si>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</si>
  <si>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</si>
  <si>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</si>
  <si>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</si>
  <si>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</si>
  <si>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</si>
  <si>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</si>
  <si>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</si>
  <si>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</si>
  <si>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 xml:space="preserve">2.5.6 - Transferencias de Capital al Sector Externo </t>
  </si>
  <si>
    <t xml:space="preserve">2.5.9 - Transferencias de Capital a Otras Instituciones Públicas </t>
  </si>
  <si>
    <t>2.6 - Bienes Muebles, Inmuebles E Intangibles</t>
  </si>
  <si>
    <t>2.6.1 - Mobiliario y Equipo</t>
  </si>
  <si>
    <t>2.6.2 - Mobiliario y Equipo de Audio, Audiovisual, Recreativo y Educacional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</si>
  <si>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</si>
  <si>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</si>
  <si>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</si>
  <si>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</si>
  <si>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</si>
  <si>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</si>
  <si>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</si>
  <si>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</si>
  <si>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</si>
  <si>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</si>
  <si>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Adquisición de Activos Financieros con Fines de Política</t>
  </si>
  <si>
    <t>2.8.1 - Concesión de Préstamos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</si>
  <si>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</si>
  <si>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</si>
  <si>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</si>
  <si>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Pública Externa</t>
  </si>
  <si>
    <t>4.1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</si>
  <si>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</si>
  <si>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</si>
  <si>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</si>
  <si>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</si>
  <si>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4.3 - Disminución de Fondos de Terceros</t>
  </si>
  <si>
    <t>Total Gastos y Aplicaciones Financieras</t>
  </si>
  <si>
    <t xml:space="preserve">                      Claudio Marte</t>
  </si>
  <si>
    <t xml:space="preserve">                   Marleny Medrano</t>
  </si>
  <si>
    <t xml:space="preserve">     Encargado División Presupuesto</t>
  </si>
  <si>
    <t>Directora Administrativa y Financiera</t>
  </si>
  <si>
    <t xml:space="preserve">        José E. Florentino</t>
  </si>
  <si>
    <t xml:space="preserve">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</si>
</sst>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 val="singleAccounting"/>
      <sz val="12"/>
      <color theme="1"/>
      <name val="Arial"/>
      <family val="2"/>
    </font>
    <font>
      <b/>
      <u val="doubleAccounting"/>
      <sz val="12"/>
      <color theme="1"/>
      <name val="Arial"/>
      <family val="2"/>
    </font>
    <font>
      <u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5" fillId="0" borderId="0" xfId="0" applyNumberFormat="1" applyFont="1"/>
    <xf numFmtId="0" fontId="6" fillId="0" borderId="0" xfId="0" applyFont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164" fontId="6" fillId="0" borderId="0" xfId="1" applyNumberFormat="1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6" fillId="3" borderId="0" xfId="0" applyNumberFormat="1" applyFont="1" applyFill="1" applyAlignment="1">
      <alignment horizontal="left"/>
    </xf>
    <xf numFmtId="164" fontId="6" fillId="3" borderId="0" xfId="1" applyNumberFormat="1" applyFont="1" applyFill="1" applyAlignment="1">
      <alignment horizontal="left"/>
    </xf>
    <xf numFmtId="43" fontId="7" fillId="0" borderId="0" xfId="0" applyNumberFormat="1" applyFont="1"/>
    <xf numFmtId="43" fontId="6" fillId="0" borderId="0" xfId="0" applyNumberFormat="1" applyFont="1"/>
    <xf numFmtId="0" fontId="6" fillId="0" borderId="0" xfId="0" applyFont="1"/>
    <xf numFmtId="49" fontId="2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0" fontId="9" fillId="0" borderId="0" xfId="2" applyFont="1" applyAlignment="1">
      <alignment horizontal="left"/>
    </xf>
    <xf numFmtId="164" fontId="2" fillId="0" borderId="0" xfId="1" applyNumberFormat="1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0" fontId="9" fillId="0" borderId="0" xfId="2" applyFont="1" applyAlignment="1">
      <alignment horizontal="left" wrapText="1"/>
    </xf>
    <xf numFmtId="0" fontId="2" fillId="0" borderId="0" xfId="0" applyFont="1" applyProtection="1">
      <protection locked="0"/>
    </xf>
    <xf numFmtId="43" fontId="2" fillId="0" borderId="0" xfId="1" applyFont="1"/>
    <xf numFmtId="43" fontId="2" fillId="0" borderId="0" xfId="1" applyFont="1" applyAlignment="1">
      <alignment horizontal="center"/>
    </xf>
    <xf numFmtId="43" fontId="2" fillId="0" borderId="0" xfId="1" applyFont="1" applyAlignment="1"/>
    <xf numFmtId="49" fontId="6" fillId="0" borderId="0" xfId="0" applyNumberFormat="1" applyFont="1" applyAlignment="1">
      <alignment horizontal="left"/>
    </xf>
    <xf numFmtId="43" fontId="6" fillId="0" borderId="0" xfId="1" applyFont="1" applyAlignment="1">
      <alignment horizontal="center"/>
    </xf>
    <xf numFmtId="43" fontId="6" fillId="0" borderId="0" xfId="1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2" applyFont="1"/>
    <xf numFmtId="0" fontId="4" fillId="4" borderId="0" xfId="2" applyFont="1" applyFill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5" borderId="4" xfId="2" applyFont="1" applyFill="1" applyBorder="1" applyAlignment="1">
      <alignment horizontal="center" vertical="center" wrapText="1"/>
    </xf>
    <xf numFmtId="0" fontId="13" fillId="5" borderId="5" xfId="2" applyFont="1" applyFill="1" applyBorder="1" applyAlignment="1">
      <alignment horizontal="center" vertical="center" wrapText="1"/>
    </xf>
    <xf numFmtId="0" fontId="13" fillId="5" borderId="6" xfId="2" applyFont="1" applyFill="1" applyBorder="1" applyAlignment="1">
      <alignment horizontal="center" vertical="center" wrapText="1"/>
    </xf>
    <xf numFmtId="0" fontId="9" fillId="0" borderId="0" xfId="2" applyFont="1"/>
    <xf numFmtId="0" fontId="13" fillId="0" borderId="7" xfId="2" applyFont="1" applyBorder="1" applyAlignment="1">
      <alignment horizontal="center" vertical="center" wrapText="1"/>
    </xf>
    <xf numFmtId="43" fontId="9" fillId="0" borderId="8" xfId="3" applyFont="1" applyBorder="1" applyAlignment="1">
      <alignment horizontal="center"/>
    </xf>
    <xf numFmtId="43" fontId="9" fillId="0" borderId="9" xfId="3" applyFont="1" applyBorder="1" applyAlignment="1">
      <alignment horizontal="center"/>
    </xf>
    <xf numFmtId="43" fontId="9" fillId="0" borderId="0" xfId="3" applyFont="1"/>
    <xf numFmtId="0" fontId="13" fillId="0" borderId="10" xfId="2" applyFont="1" applyBorder="1" applyAlignment="1">
      <alignment horizontal="left" wrapText="1"/>
    </xf>
    <xf numFmtId="164" fontId="13" fillId="0" borderId="11" xfId="1" applyNumberFormat="1" applyFont="1" applyBorder="1" applyAlignment="1">
      <alignment wrapText="1"/>
    </xf>
    <xf numFmtId="164" fontId="13" fillId="0" borderId="12" xfId="1" applyNumberFormat="1" applyFont="1" applyBorder="1" applyAlignment="1">
      <alignment wrapText="1"/>
    </xf>
    <xf numFmtId="43" fontId="9" fillId="0" borderId="0" xfId="2" applyNumberFormat="1" applyFont="1"/>
    <xf numFmtId="43" fontId="6" fillId="0" borderId="0" xfId="2" applyNumberFormat="1" applyFont="1"/>
    <xf numFmtId="0" fontId="9" fillId="0" borderId="10" xfId="2" applyFont="1" applyBorder="1" applyAlignment="1">
      <alignment horizontal="left"/>
    </xf>
    <xf numFmtId="164" fontId="9" fillId="0" borderId="11" xfId="1" applyNumberFormat="1" applyFont="1" applyBorder="1" applyAlignment="1">
      <alignment wrapText="1"/>
    </xf>
    <xf numFmtId="164" fontId="9" fillId="0" borderId="12" xfId="1" applyNumberFormat="1" applyFont="1" applyBorder="1" applyAlignment="1">
      <alignment wrapText="1"/>
    </xf>
    <xf numFmtId="164" fontId="14" fillId="0" borderId="11" xfId="1" applyNumberFormat="1" applyFont="1" applyBorder="1" applyAlignment="1">
      <alignment wrapText="1"/>
    </xf>
    <xf numFmtId="164" fontId="14" fillId="0" borderId="12" xfId="1" applyNumberFormat="1" applyFont="1" applyBorder="1" applyAlignment="1">
      <alignment wrapText="1"/>
    </xf>
    <xf numFmtId="0" fontId="13" fillId="0" borderId="10" xfId="2" applyFont="1" applyBorder="1" applyAlignment="1">
      <alignment horizontal="center"/>
    </xf>
    <xf numFmtId="164" fontId="13" fillId="0" borderId="11" xfId="1" applyNumberFormat="1" applyFont="1" applyBorder="1" applyAlignment="1">
      <alignment horizontal="center"/>
    </xf>
    <xf numFmtId="164" fontId="13" fillId="0" borderId="12" xfId="1" applyNumberFormat="1" applyFont="1" applyBorder="1" applyAlignment="1">
      <alignment horizontal="center"/>
    </xf>
    <xf numFmtId="0" fontId="9" fillId="0" borderId="10" xfId="2" applyFont="1" applyBorder="1" applyAlignment="1">
      <alignment horizontal="left" wrapText="1"/>
    </xf>
    <xf numFmtId="0" fontId="13" fillId="0" borderId="10" xfId="2" applyFont="1" applyBorder="1" applyAlignment="1">
      <alignment horizontal="center" vertical="center" wrapText="1"/>
    </xf>
    <xf numFmtId="164" fontId="9" fillId="0" borderId="12" xfId="1" applyNumberFormat="1" applyFont="1" applyBorder="1" applyAlignment="1">
      <alignment horizontal="center"/>
    </xf>
    <xf numFmtId="164" fontId="15" fillId="0" borderId="11" xfId="1" applyNumberFormat="1" applyFont="1" applyBorder="1" applyAlignment="1">
      <alignment horizontal="center"/>
    </xf>
    <xf numFmtId="164" fontId="15" fillId="0" borderId="12" xfId="1" applyNumberFormat="1" applyFont="1" applyBorder="1" applyAlignment="1">
      <alignment horizontal="center"/>
    </xf>
    <xf numFmtId="0" fontId="9" fillId="0" borderId="13" xfId="2" applyFont="1" applyBorder="1" applyAlignment="1">
      <alignment horizontal="left"/>
    </xf>
    <xf numFmtId="0" fontId="9" fillId="0" borderId="14" xfId="2" applyFont="1" applyBorder="1"/>
    <xf numFmtId="43" fontId="9" fillId="0" borderId="15" xfId="2" applyNumberFormat="1" applyFont="1" applyBorder="1"/>
    <xf numFmtId="0" fontId="16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164" fontId="10" fillId="0" borderId="0" xfId="2" applyNumberFormat="1" applyFont="1" applyAlignment="1">
      <alignment vertical="center" wrapText="1"/>
    </xf>
    <xf numFmtId="164" fontId="10" fillId="0" borderId="0" xfId="2" applyNumberFormat="1" applyFont="1"/>
  </cellXfs>
  <cellStyles count="4">
    <cellStyle name="Millares" xfId="1" builtinId="3"/>
    <cellStyle name="Millares 2" xfId="3" xr:uid="{36508409-860B-4970-8214-9FDABF3E079B}"/>
    <cellStyle name="Normal" xfId="0" builtinId="0"/>
    <cellStyle name="Normal 2" xfId="2" xr:uid="{1F90F59F-0047-483E-835E-E9960CBBE2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1</xdr:row>
      <xdr:rowOff>63500</xdr:rowOff>
    </xdr:from>
    <xdr:to>
      <xdr:col>1</xdr:col>
      <xdr:colOff>1818836</xdr:colOff>
      <xdr:row>4</xdr:row>
      <xdr:rowOff>155575</xdr:rowOff>
    </xdr:to>
    <xdr:pic>
      <xdr:nvPicPr>
        <xdr:cNvPr id="2" name="Imagen 7" descr="Fonper">
          <a:extLst>
            <a:ext uri="{FF2B5EF4-FFF2-40B4-BE49-F238E27FC236}">
              <a16:creationId xmlns:a16="http://schemas.microsoft.com/office/drawing/2014/main" id="{4A25DEA4-C8C0-48FB-AE12-262AAEAC8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54000"/>
          <a:ext cx="2405576" cy="663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2857500</xdr:colOff>
      <xdr:row>1</xdr:row>
      <xdr:rowOff>76720</xdr:rowOff>
    </xdr:from>
    <xdr:to>
      <xdr:col>2</xdr:col>
      <xdr:colOff>193675</xdr:colOff>
      <xdr:row>7</xdr:row>
      <xdr:rowOff>79992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23A26848-B489-4C52-86E0-95807334E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52825" y="267220"/>
          <a:ext cx="2062480" cy="1146272"/>
        </a:xfrm>
        <a:prstGeom prst="rect">
          <a:avLst/>
        </a:prstGeom>
      </xdr:spPr>
    </xdr:pic>
    <xdr:clientData/>
  </xdr:twoCellAnchor>
  <xdr:twoCellAnchor>
    <xdr:from>
      <xdr:col>1</xdr:col>
      <xdr:colOff>180975</xdr:colOff>
      <xdr:row>72</xdr:row>
      <xdr:rowOff>0</xdr:rowOff>
    </xdr:from>
    <xdr:to>
      <xdr:col>1</xdr:col>
      <xdr:colOff>190501</xdr:colOff>
      <xdr:row>72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B9F66672-6E06-424A-ABDA-D84BCF08717D}"/>
            </a:ext>
          </a:extLst>
        </xdr:cNvPr>
        <xdr:cNvSpPr>
          <a:spLocks noChangeShapeType="1"/>
        </xdr:cNvSpPr>
      </xdr:nvSpPr>
      <xdr:spPr bwMode="auto">
        <a:xfrm flipH="1">
          <a:off x="876300" y="17002125"/>
          <a:ext cx="9526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102871</xdr:colOff>
      <xdr:row>86</xdr:row>
      <xdr:rowOff>91439</xdr:rowOff>
    </xdr:from>
    <xdr:to>
      <xdr:col>4</xdr:col>
      <xdr:colOff>7621</xdr:colOff>
      <xdr:row>86</xdr:row>
      <xdr:rowOff>110489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B777B4F0-CA6E-404C-A2B4-122A2B97A2A4}"/>
            </a:ext>
          </a:extLst>
        </xdr:cNvPr>
        <xdr:cNvSpPr>
          <a:spLocks noChangeShapeType="1"/>
        </xdr:cNvSpPr>
      </xdr:nvSpPr>
      <xdr:spPr bwMode="auto">
        <a:xfrm flipV="1">
          <a:off x="5522596" y="20351114"/>
          <a:ext cx="3067050" cy="19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1125855</xdr:colOff>
      <xdr:row>86</xdr:row>
      <xdr:rowOff>97154</xdr:rowOff>
    </xdr:from>
    <xdr:to>
      <xdr:col>1</xdr:col>
      <xdr:colOff>4573905</xdr:colOff>
      <xdr:row>86</xdr:row>
      <xdr:rowOff>106680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86825ABD-346F-4949-AEE4-4B05FF6D6275}"/>
            </a:ext>
          </a:extLst>
        </xdr:cNvPr>
        <xdr:cNvSpPr>
          <a:spLocks noChangeShapeType="1"/>
        </xdr:cNvSpPr>
      </xdr:nvSpPr>
      <xdr:spPr bwMode="auto">
        <a:xfrm flipV="1">
          <a:off x="1821180" y="20356829"/>
          <a:ext cx="3448050" cy="9526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2118799</xdr:colOff>
      <xdr:row>92</xdr:row>
      <xdr:rowOff>132616</xdr:rowOff>
    </xdr:from>
    <xdr:to>
      <xdr:col>2</xdr:col>
      <xdr:colOff>1173480</xdr:colOff>
      <xdr:row>92</xdr:row>
      <xdr:rowOff>140676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3EFC407-B6D5-4DC5-BC5C-87BA080B2881}"/>
            </a:ext>
          </a:extLst>
        </xdr:cNvPr>
        <xdr:cNvSpPr>
          <a:spLocks noChangeShapeType="1"/>
        </xdr:cNvSpPr>
      </xdr:nvSpPr>
      <xdr:spPr bwMode="auto">
        <a:xfrm flipV="1">
          <a:off x="2814124" y="21649591"/>
          <a:ext cx="3779081" cy="806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3489250</xdr:colOff>
      <xdr:row>0</xdr:row>
      <xdr:rowOff>55223</xdr:rowOff>
    </xdr:from>
    <xdr:to>
      <xdr:col>1</xdr:col>
      <xdr:colOff>1280285</xdr:colOff>
      <xdr:row>7</xdr:row>
      <xdr:rowOff>34925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2755CB69-2156-4C7C-8FA2-8A39099F5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250" y="55223"/>
          <a:ext cx="2134435" cy="1265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0</xdr:row>
      <xdr:rowOff>0</xdr:rowOff>
    </xdr:from>
    <xdr:to>
      <xdr:col>0</xdr:col>
      <xdr:colOff>2244725</xdr:colOff>
      <xdr:row>5</xdr:row>
      <xdr:rowOff>0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22E65DA8-963D-440F-924E-40315547A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267716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3246967</xdr:colOff>
      <xdr:row>113</xdr:row>
      <xdr:rowOff>203200</xdr:rowOff>
    </xdr:from>
    <xdr:to>
      <xdr:col>2</xdr:col>
      <xdr:colOff>927100</xdr:colOff>
      <xdr:row>113</xdr:row>
      <xdr:rowOff>203200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5A40CE9B-DE23-4418-A7E0-C12AD48CF900}"/>
            </a:ext>
          </a:extLst>
        </xdr:cNvPr>
        <xdr:cNvSpPr>
          <a:spLocks noChangeShapeType="1"/>
        </xdr:cNvSpPr>
      </xdr:nvSpPr>
      <xdr:spPr bwMode="auto">
        <a:xfrm flipV="1">
          <a:off x="3246967" y="32512000"/>
          <a:ext cx="3309408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0</xdr:col>
      <xdr:colOff>93133</xdr:colOff>
      <xdr:row>105</xdr:row>
      <xdr:rowOff>143932</xdr:rowOff>
    </xdr:from>
    <xdr:to>
      <xdr:col>0</xdr:col>
      <xdr:colOff>3149600</xdr:colOff>
      <xdr:row>105</xdr:row>
      <xdr:rowOff>143933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2A8917AE-00A1-498E-B521-5A4930676461}"/>
            </a:ext>
          </a:extLst>
        </xdr:cNvPr>
        <xdr:cNvSpPr>
          <a:spLocks noChangeShapeType="1"/>
        </xdr:cNvSpPr>
      </xdr:nvSpPr>
      <xdr:spPr bwMode="auto">
        <a:xfrm>
          <a:off x="93133" y="30776332"/>
          <a:ext cx="3056467" cy="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1744134</xdr:colOff>
      <xdr:row>105</xdr:row>
      <xdr:rowOff>169334</xdr:rowOff>
    </xdr:from>
    <xdr:to>
      <xdr:col>3</xdr:col>
      <xdr:colOff>1371601</xdr:colOff>
      <xdr:row>105</xdr:row>
      <xdr:rowOff>169335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192D938A-7164-4F68-8E65-693E4B9F9BC4}"/>
            </a:ext>
          </a:extLst>
        </xdr:cNvPr>
        <xdr:cNvSpPr>
          <a:spLocks noChangeShapeType="1"/>
        </xdr:cNvSpPr>
      </xdr:nvSpPr>
      <xdr:spPr bwMode="auto">
        <a:xfrm>
          <a:off x="5630334" y="30801734"/>
          <a:ext cx="2923117" cy="1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A&#241;o%202026/Ejecuci&#243;n%20prespuestaria%202026/Enero%202026.xlsx" TargetMode="External"/><Relationship Id="rId1" Type="http://schemas.openxmlformats.org/officeDocument/2006/relationships/externalLinkPath" Target="https://fonpercloud.sharepoint.com/sites/DF/Shared%20Documents/Documentos%20Enc.%20Presupuesto/A&#241;o%202026/Ejecuci&#243;n%20prespuestaria%202026/Ener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cuevas\Downloads\nuevo.xlsx" TargetMode="External"/><Relationship Id="rId1" Type="http://schemas.openxmlformats.org/officeDocument/2006/relationships/externalLinkPath" Target="file:///C:\Users\ccuevas\Downloads\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lle de ejecución-Enero 2026"/>
      <sheetName val="Formato de presentación-Ene 26"/>
      <sheetName val="Aplic Financieras Enero 26"/>
      <sheetName val="Notas Sobre la Ejecucion"/>
      <sheetName val="Detalle de ejecución Febrero-26"/>
    </sheetNames>
    <sheetDataSet>
      <sheetData sheetId="0">
        <row r="12">
          <cell r="F12">
            <v>55674394.350000001</v>
          </cell>
        </row>
        <row r="16">
          <cell r="E16">
            <v>9023933.3300000001</v>
          </cell>
          <cell r="F16">
            <v>9023933.3300000001</v>
          </cell>
        </row>
        <row r="23">
          <cell r="E23">
            <v>1097833.2</v>
          </cell>
          <cell r="F23">
            <v>1097833.2</v>
          </cell>
        </row>
        <row r="38">
          <cell r="E38">
            <v>1040000</v>
          </cell>
          <cell r="F38">
            <v>1040000</v>
          </cell>
        </row>
        <row r="45">
          <cell r="E45">
            <v>481259.80999999994</v>
          </cell>
          <cell r="F45">
            <v>481259.80999999994</v>
          </cell>
        </row>
        <row r="55">
          <cell r="E55">
            <v>1234830.72</v>
          </cell>
          <cell r="F55">
            <v>1234830.72</v>
          </cell>
        </row>
        <row r="62">
          <cell r="E62">
            <v>834248.29</v>
          </cell>
          <cell r="F62">
            <v>834248.29</v>
          </cell>
        </row>
        <row r="76">
          <cell r="E76">
            <v>236</v>
          </cell>
          <cell r="F76">
            <v>236</v>
          </cell>
        </row>
        <row r="81">
          <cell r="E81">
            <v>0</v>
          </cell>
          <cell r="F81">
            <v>0</v>
          </cell>
        </row>
        <row r="85">
          <cell r="E85">
            <v>75151</v>
          </cell>
          <cell r="F85">
            <v>75151</v>
          </cell>
        </row>
        <row r="93">
          <cell r="E93">
            <v>2140130</v>
          </cell>
          <cell r="F93">
            <v>2140130</v>
          </cell>
        </row>
        <row r="102">
          <cell r="E102">
            <v>871571.67999999993</v>
          </cell>
          <cell r="F102">
            <v>871571.67999999993</v>
          </cell>
        </row>
        <row r="111">
          <cell r="E111">
            <v>785933.1</v>
          </cell>
          <cell r="F111">
            <v>785933.1</v>
          </cell>
        </row>
        <row r="123">
          <cell r="E123">
            <v>1385364.37</v>
          </cell>
          <cell r="F123">
            <v>1385364.37</v>
          </cell>
        </row>
        <row r="148">
          <cell r="E148">
            <v>350666.5</v>
          </cell>
          <cell r="F148">
            <v>350666.5</v>
          </cell>
        </row>
        <row r="157">
          <cell r="E157">
            <v>148876.79999999999</v>
          </cell>
          <cell r="F157">
            <v>148876.79999999999</v>
          </cell>
        </row>
        <row r="163">
          <cell r="E163">
            <v>33000</v>
          </cell>
          <cell r="F163">
            <v>33000</v>
          </cell>
        </row>
        <row r="169">
          <cell r="E169">
            <v>0</v>
          </cell>
          <cell r="F169">
            <v>0</v>
          </cell>
        </row>
        <row r="177">
          <cell r="E177">
            <v>0</v>
          </cell>
          <cell r="F177">
            <v>0</v>
          </cell>
        </row>
        <row r="180">
          <cell r="E180">
            <v>0</v>
          </cell>
          <cell r="F180">
            <v>0</v>
          </cell>
        </row>
        <row r="185">
          <cell r="E185">
            <v>0</v>
          </cell>
          <cell r="F185">
            <v>0</v>
          </cell>
        </row>
        <row r="190">
          <cell r="E190">
            <v>445449.92</v>
          </cell>
          <cell r="F190">
            <v>445449.92</v>
          </cell>
        </row>
        <row r="202">
          <cell r="E202">
            <v>421799.13999999996</v>
          </cell>
          <cell r="F202">
            <v>421799.13999999996</v>
          </cell>
        </row>
        <row r="224">
          <cell r="E224">
            <v>0</v>
          </cell>
          <cell r="F224">
            <v>0</v>
          </cell>
        </row>
        <row r="231">
          <cell r="F231">
            <v>0</v>
          </cell>
        </row>
        <row r="235">
          <cell r="F235">
            <v>35304110.490000002</v>
          </cell>
        </row>
        <row r="238">
          <cell r="E238">
            <v>0</v>
          </cell>
        </row>
        <row r="242">
          <cell r="F242">
            <v>0</v>
          </cell>
        </row>
        <row r="248">
          <cell r="F248">
            <v>0</v>
          </cell>
        </row>
        <row r="253">
          <cell r="F253">
            <v>0</v>
          </cell>
        </row>
        <row r="256">
          <cell r="F256">
            <v>0</v>
          </cell>
        </row>
        <row r="264">
          <cell r="E264">
            <v>0</v>
          </cell>
          <cell r="F264">
            <v>0</v>
          </cell>
        </row>
      </sheetData>
      <sheetData sheetId="1" refreshError="1"/>
      <sheetData sheetId="2">
        <row r="22">
          <cell r="D22">
            <v>55674394.350000001</v>
          </cell>
        </row>
      </sheetData>
      <sheetData sheetId="3">
        <row r="173">
          <cell r="E173">
            <v>99821385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lic Financieras Octubre (2)"/>
      <sheetName val="Proyeccion Presupuesto 2026"/>
      <sheetName val="Estado comparativo"/>
      <sheetName val="Presupuesto 26-marzo-2025 (2)"/>
      <sheetName val="Certificacines Recurrentes"/>
      <sheetName val="Presupuesto Comision Etica (2)"/>
      <sheetName val="Presupuesto Comision Etica"/>
      <sheetName val="Formato Presentacion Digeig"/>
      <sheetName val="Balance de Apropiacion"/>
      <sheetName val="Presupuesto Aprobado"/>
      <sheetName val="Formato Presentacion Enero 25"/>
      <sheetName val="Aplic Financieras Enero 25"/>
      <sheetName val=" Detalle Ejecucion Enero 25"/>
      <sheetName val="Hoja5"/>
      <sheetName val="Hoja6"/>
      <sheetName val="Hoja7"/>
      <sheetName val="Formato Presentacion Febrero 25"/>
      <sheetName val="Aplic Financieras Acum Feb 25 "/>
      <sheetName val="Aplic Financieras Marzo "/>
      <sheetName val=" Detalle Ejecucion Febrero 25 "/>
      <sheetName val="Formato Presentacion Enero 5"/>
      <sheetName val=" Detalle Ejecucion Marzo   "/>
      <sheetName val="Formato Presentacion Marzo"/>
      <sheetName val="Formato Presentacion Abril (2)"/>
      <sheetName val="Acumulativo"/>
      <sheetName val=" Detalle Ejecucion Abril   (2)"/>
      <sheetName val=" Detalle Ejecucion Mayo  "/>
      <sheetName val="Formato Presentacion Mayo"/>
      <sheetName val=" Detalle Ejecucion Junio"/>
      <sheetName val="Aplic Financieras Abril 25 (2)"/>
      <sheetName val="Aplic Financieras Mayo 25"/>
      <sheetName val="Formato Presentacion Junio"/>
      <sheetName val="Formato Presentacion Julio (2)"/>
      <sheetName val=" Detalle Ejecucion Julio "/>
      <sheetName val=" Detalle Ejecución Octubre (2)"/>
      <sheetName val=" Detalle Ejecucion Junio Ac (2)"/>
      <sheetName val="Aplic Financieras Octubre 2"/>
      <sheetName val="Formato Presentacion Agosto"/>
      <sheetName val=" Detalle Ejecución Agosto"/>
      <sheetName val="Aplic Financieras Agosto"/>
      <sheetName val="Formato Presentacion Septiembre"/>
      <sheetName val=" Detalle Ejecución septiembre"/>
      <sheetName val="Aplic Financieras septiembre"/>
      <sheetName val=" Detalle Ejecución Octubre"/>
      <sheetName val=" Detalle Ejecución Noviembre"/>
      <sheetName val="Formato Presentacion Noviembre"/>
      <sheetName val="Aplic Financieras Noviembre"/>
      <sheetName val=" Detalle Ejecución Diciembre"/>
      <sheetName val="Formato Presentación diciembre"/>
      <sheetName val="Aplic Financieras Diciembre"/>
      <sheetName val="Aplic Financieras Junio 25 (2)"/>
      <sheetName val="Aplic Financieras Julio"/>
      <sheetName val="Reporte acumulado noviembre"/>
      <sheetName val="Control Cuentas"/>
      <sheetName val="Notas Sobre la Ejecucion"/>
      <sheetName val=" Detalle Ejecucion Junio Acum."/>
      <sheetName val="Hoja1"/>
      <sheetName val="Hoja3"/>
      <sheetName val="Hoja4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48">
          <cell r="F248">
            <v>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3">
          <cell r="F253"/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64">
          <cell r="F264">
            <v>0</v>
          </cell>
        </row>
      </sheetData>
      <sheetData sheetId="27"/>
      <sheetData sheetId="28">
        <row r="253">
          <cell r="F253">
            <v>0</v>
          </cell>
        </row>
        <row r="258">
          <cell r="F258">
            <v>0</v>
          </cell>
        </row>
        <row r="284">
          <cell r="F284">
            <v>0</v>
          </cell>
        </row>
        <row r="296">
          <cell r="F296">
            <v>0</v>
          </cell>
        </row>
        <row r="299">
          <cell r="F299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05E3-4B28-4342-87F2-94F4FBBC139B}">
  <dimension ref="A2:G95"/>
  <sheetViews>
    <sheetView topLeftCell="A83" workbookViewId="0">
      <selection sqref="A1:XFD1048576"/>
    </sheetView>
  </sheetViews>
  <sheetFormatPr baseColWidth="10" defaultColWidth="11.42578125" defaultRowHeight="15" x14ac:dyDescent="0.2"/>
  <cols>
    <col min="1" max="1" width="10.42578125" style="1" customWidth="1"/>
    <col min="2" max="2" width="70.85546875" style="1" customWidth="1"/>
    <col min="3" max="3" width="22.42578125" style="1" customWidth="1"/>
    <col min="4" max="4" width="25" style="1" customWidth="1"/>
    <col min="5" max="5" width="18.7109375" style="1" customWidth="1"/>
    <col min="6" max="6" width="19.42578125" style="1" bestFit="1" customWidth="1"/>
    <col min="7" max="7" width="19.85546875" style="1" bestFit="1" customWidth="1"/>
    <col min="8" max="16384" width="11.42578125" style="1"/>
  </cols>
  <sheetData>
    <row r="2" spans="1:7" ht="20.25" customHeight="1" x14ac:dyDescent="0.2"/>
    <row r="9" spans="1:7" ht="22.9" customHeight="1" x14ac:dyDescent="0.25">
      <c r="A9" s="2" t="s">
        <v>0</v>
      </c>
      <c r="B9" s="2"/>
      <c r="C9" s="2"/>
      <c r="D9" s="2"/>
    </row>
    <row r="10" spans="1:7" ht="22.9" customHeight="1" x14ac:dyDescent="0.25">
      <c r="A10" s="3" t="s">
        <v>1</v>
      </c>
      <c r="B10" s="3"/>
      <c r="C10" s="3"/>
      <c r="D10" s="3"/>
    </row>
    <row r="11" spans="1:7" ht="20.45" customHeight="1" x14ac:dyDescent="0.25">
      <c r="A11" s="3" t="s">
        <v>2</v>
      </c>
      <c r="B11" s="3"/>
      <c r="C11" s="3"/>
      <c r="D11" s="3"/>
      <c r="E11" s="4"/>
    </row>
    <row r="12" spans="1:7" ht="20.45" customHeight="1" x14ac:dyDescent="0.25">
      <c r="A12" s="3" t="s">
        <v>3</v>
      </c>
      <c r="B12" s="3"/>
      <c r="C12" s="3"/>
      <c r="D12" s="3"/>
      <c r="E12" s="4"/>
    </row>
    <row r="13" spans="1:7" ht="16.5" thickBot="1" x14ac:dyDescent="0.3">
      <c r="A13" s="5"/>
      <c r="B13" s="5"/>
      <c r="C13" s="5"/>
      <c r="D13" s="5"/>
      <c r="E13" s="4"/>
    </row>
    <row r="14" spans="1:7" ht="32.25" thickBot="1" x14ac:dyDescent="0.25">
      <c r="A14" s="6" t="s">
        <v>4</v>
      </c>
      <c r="B14" s="7" t="s">
        <v>5</v>
      </c>
      <c r="C14" s="8" t="s">
        <v>6</v>
      </c>
      <c r="D14" s="9" t="s">
        <v>7</v>
      </c>
      <c r="E14" s="4"/>
    </row>
    <row r="15" spans="1:7" s="14" customFormat="1" ht="25.15" customHeight="1" x14ac:dyDescent="0.25">
      <c r="A15" s="10" t="s">
        <v>8</v>
      </c>
      <c r="B15" s="10" t="s">
        <v>9</v>
      </c>
      <c r="C15" s="11">
        <f>(C16+C23+C34+C44+C63+C73+C54+C78+C82)</f>
        <v>2531067026</v>
      </c>
      <c r="D15" s="11">
        <f>(D16+D23+D34+D44+D63+D73+D54+D78+D82)</f>
        <v>55674394.350000001</v>
      </c>
      <c r="E15" s="12"/>
      <c r="F15" s="13">
        <f>+D15-'[1]Aplic Financieras Enero 26'!D22</f>
        <v>0</v>
      </c>
      <c r="G15" s="13"/>
    </row>
    <row r="16" spans="1:7" s="19" customFormat="1" ht="19.899999999999999" customHeight="1" x14ac:dyDescent="0.25">
      <c r="A16" s="15" t="s">
        <v>10</v>
      </c>
      <c r="B16" s="15" t="s">
        <v>11</v>
      </c>
      <c r="C16" s="16">
        <f>SUM(C17:C21)</f>
        <v>270675000</v>
      </c>
      <c r="D16" s="16">
        <f>SUM(D17:D21)</f>
        <v>12877857.060000001</v>
      </c>
      <c r="E16" s="17"/>
      <c r="F16" s="18">
        <f>+D15-'[1]Detalle de ejecución-Enero 2026'!F12</f>
        <v>0</v>
      </c>
    </row>
    <row r="17" spans="1:6" ht="18" customHeight="1" x14ac:dyDescent="0.2">
      <c r="A17" s="20" t="s">
        <v>12</v>
      </c>
      <c r="B17" s="20" t="s">
        <v>13</v>
      </c>
      <c r="C17" s="21">
        <v>147190000</v>
      </c>
      <c r="D17" s="21">
        <f>+'[1]Detalle de ejecución-Enero 2026'!E16</f>
        <v>9023933.3300000001</v>
      </c>
      <c r="E17" s="4"/>
    </row>
    <row r="18" spans="1:6" ht="18" customHeight="1" x14ac:dyDescent="0.2">
      <c r="A18" s="20" t="s">
        <v>14</v>
      </c>
      <c r="B18" s="20" t="s">
        <v>15</v>
      </c>
      <c r="C18" s="21">
        <v>35320000</v>
      </c>
      <c r="D18" s="21">
        <f>+'[1]Detalle de ejecución-Enero 2026'!E23</f>
        <v>1097833.2</v>
      </c>
      <c r="E18" s="4"/>
    </row>
    <row r="19" spans="1:6" ht="18" customHeight="1" x14ac:dyDescent="0.2">
      <c r="A19" s="20" t="s">
        <v>16</v>
      </c>
      <c r="B19" s="20" t="s">
        <v>17</v>
      </c>
      <c r="C19" s="21">
        <v>14520000</v>
      </c>
      <c r="D19" s="21">
        <f>+'[1]Detalle de ejecución-Enero 2026'!E38</f>
        <v>1040000</v>
      </c>
      <c r="E19" s="4"/>
    </row>
    <row r="20" spans="1:6" ht="18" customHeight="1" x14ac:dyDescent="0.2">
      <c r="A20" s="20" t="s">
        <v>18</v>
      </c>
      <c r="B20" s="20" t="s">
        <v>19</v>
      </c>
      <c r="C20" s="21">
        <v>56645000</v>
      </c>
      <c r="D20" s="21">
        <f>+'[1]Detalle de ejecución-Enero 2026'!E45</f>
        <v>481259.80999999994</v>
      </c>
      <c r="E20" s="4"/>
    </row>
    <row r="21" spans="1:6" ht="18" customHeight="1" x14ac:dyDescent="0.2">
      <c r="A21" s="20" t="s">
        <v>20</v>
      </c>
      <c r="B21" s="20" t="s">
        <v>21</v>
      </c>
      <c r="C21" s="21">
        <v>17000000</v>
      </c>
      <c r="D21" s="21">
        <f>+'[1]Detalle de ejecución-Enero 2026'!E55</f>
        <v>1234830.72</v>
      </c>
      <c r="E21" s="4"/>
    </row>
    <row r="22" spans="1:6" ht="18" customHeight="1" x14ac:dyDescent="0.2">
      <c r="A22" s="20"/>
      <c r="B22" s="20"/>
      <c r="C22" s="21"/>
      <c r="D22" s="21"/>
      <c r="E22" s="4"/>
    </row>
    <row r="23" spans="1:6" s="19" customFormat="1" ht="19.899999999999999" customHeight="1" x14ac:dyDescent="0.25">
      <c r="A23" s="15" t="s">
        <v>22</v>
      </c>
      <c r="B23" s="15" t="s">
        <v>23</v>
      </c>
      <c r="C23" s="16">
        <f>SUM(C24:C32)</f>
        <v>120649000</v>
      </c>
      <c r="D23" s="16">
        <f>SUM(D24:D32)</f>
        <v>6443300.9399999995</v>
      </c>
      <c r="E23" s="17"/>
      <c r="F23" s="18"/>
    </row>
    <row r="24" spans="1:6" ht="18" customHeight="1" x14ac:dyDescent="0.2">
      <c r="A24" s="20" t="s">
        <v>24</v>
      </c>
      <c r="B24" s="20" t="s">
        <v>25</v>
      </c>
      <c r="C24" s="21">
        <v>13820000</v>
      </c>
      <c r="D24" s="21">
        <f>+'[1]Detalle de ejecución-Enero 2026'!E62</f>
        <v>834248.29</v>
      </c>
      <c r="E24" s="4"/>
    </row>
    <row r="25" spans="1:6" ht="18" customHeight="1" x14ac:dyDescent="0.2">
      <c r="A25" s="20" t="s">
        <v>26</v>
      </c>
      <c r="B25" s="20" t="s">
        <v>27</v>
      </c>
      <c r="C25" s="21">
        <v>515000</v>
      </c>
      <c r="D25" s="21">
        <f>+'[1]Detalle de ejecución-Enero 2026'!E76</f>
        <v>236</v>
      </c>
      <c r="E25" s="4"/>
    </row>
    <row r="26" spans="1:6" ht="18" customHeight="1" x14ac:dyDescent="0.2">
      <c r="A26" s="20" t="s">
        <v>28</v>
      </c>
      <c r="B26" s="20" t="s">
        <v>29</v>
      </c>
      <c r="C26" s="21">
        <v>2500000</v>
      </c>
      <c r="D26" s="21">
        <f>+'[1]Detalle de ejecución-Enero 2026'!E81</f>
        <v>0</v>
      </c>
      <c r="E26" s="4"/>
    </row>
    <row r="27" spans="1:6" ht="18" customHeight="1" x14ac:dyDescent="0.2">
      <c r="A27" s="20" t="s">
        <v>30</v>
      </c>
      <c r="B27" s="20" t="s">
        <v>31</v>
      </c>
      <c r="C27" s="21">
        <v>720000</v>
      </c>
      <c r="D27" s="21">
        <f>+'[1]Detalle de ejecución-Enero 2026'!E85</f>
        <v>75151</v>
      </c>
      <c r="E27" s="4"/>
    </row>
    <row r="28" spans="1:6" ht="18" customHeight="1" x14ac:dyDescent="0.2">
      <c r="A28" s="20" t="s">
        <v>32</v>
      </c>
      <c r="B28" s="20" t="s">
        <v>33</v>
      </c>
      <c r="C28" s="21">
        <v>15600000</v>
      </c>
      <c r="D28" s="21">
        <f>+'[1]Detalle de ejecución-Enero 2026'!E93</f>
        <v>2140130</v>
      </c>
      <c r="E28" s="4"/>
    </row>
    <row r="29" spans="1:6" ht="18" customHeight="1" x14ac:dyDescent="0.2">
      <c r="A29" s="20" t="s">
        <v>34</v>
      </c>
      <c r="B29" s="20" t="s">
        <v>35</v>
      </c>
      <c r="C29" s="21">
        <v>18375000</v>
      </c>
      <c r="D29" s="21">
        <f>+'[1]Detalle de ejecución-Enero 2026'!E102</f>
        <v>871571.67999999993</v>
      </c>
      <c r="E29" s="4"/>
    </row>
    <row r="30" spans="1:6" ht="37.9" customHeight="1" x14ac:dyDescent="0.2">
      <c r="A30" s="20" t="s">
        <v>36</v>
      </c>
      <c r="B30" s="22" t="s">
        <v>37</v>
      </c>
      <c r="C30" s="21">
        <v>17450000</v>
      </c>
      <c r="D30" s="21">
        <f>+'[1]Detalle de ejecución-Enero 2026'!E111</f>
        <v>785933.1</v>
      </c>
      <c r="E30" s="4"/>
    </row>
    <row r="31" spans="1:6" ht="18" customHeight="1" x14ac:dyDescent="0.2">
      <c r="A31" s="20" t="s">
        <v>38</v>
      </c>
      <c r="B31" s="20" t="s">
        <v>39</v>
      </c>
      <c r="C31" s="21">
        <v>49669000</v>
      </c>
      <c r="D31" s="21">
        <f>+'[1]Detalle de ejecución-Enero 2026'!E123</f>
        <v>1385364.37</v>
      </c>
      <c r="E31" s="4"/>
    </row>
    <row r="32" spans="1:6" ht="18" customHeight="1" x14ac:dyDescent="0.2">
      <c r="A32" s="20" t="s">
        <v>40</v>
      </c>
      <c r="B32" s="20" t="s">
        <v>41</v>
      </c>
      <c r="C32" s="21">
        <v>2000000</v>
      </c>
      <c r="D32" s="21">
        <f>+'[1]Detalle de ejecución-Enero 2026'!E148</f>
        <v>350666.5</v>
      </c>
      <c r="E32" s="4"/>
    </row>
    <row r="33" spans="1:6" ht="18" customHeight="1" x14ac:dyDescent="0.2">
      <c r="A33" s="20"/>
      <c r="B33" s="20"/>
      <c r="C33" s="21"/>
      <c r="D33" s="21"/>
      <c r="E33" s="4"/>
    </row>
    <row r="34" spans="1:6" s="19" customFormat="1" ht="19.899999999999999" customHeight="1" x14ac:dyDescent="0.25">
      <c r="A34" s="15" t="s">
        <v>42</v>
      </c>
      <c r="B34" s="15" t="s">
        <v>43</v>
      </c>
      <c r="C34" s="16">
        <f>SUM(C35:C42)</f>
        <v>24066367</v>
      </c>
      <c r="D34" s="16">
        <f>SUM(D35:D42)</f>
        <v>1049125.8599999999</v>
      </c>
      <c r="E34" s="17"/>
      <c r="F34" s="18"/>
    </row>
    <row r="35" spans="1:6" ht="18" customHeight="1" x14ac:dyDescent="0.2">
      <c r="A35" s="20" t="s">
        <v>44</v>
      </c>
      <c r="B35" s="20" t="s">
        <v>45</v>
      </c>
      <c r="C35" s="21">
        <v>1810000</v>
      </c>
      <c r="D35" s="21">
        <f>+'[1]Detalle de ejecución-Enero 2026'!E157</f>
        <v>148876.79999999999</v>
      </c>
      <c r="E35" s="4"/>
    </row>
    <row r="36" spans="1:6" ht="18" customHeight="1" x14ac:dyDescent="0.2">
      <c r="A36" s="20" t="s">
        <v>46</v>
      </c>
      <c r="B36" s="20" t="s">
        <v>47</v>
      </c>
      <c r="C36" s="21">
        <v>3300000</v>
      </c>
      <c r="D36" s="21">
        <f>+'[1]Detalle de ejecución-Enero 2026'!E163</f>
        <v>33000</v>
      </c>
      <c r="E36" s="4"/>
    </row>
    <row r="37" spans="1:6" ht="18" customHeight="1" x14ac:dyDescent="0.2">
      <c r="A37" s="20" t="s">
        <v>48</v>
      </c>
      <c r="B37" s="20" t="s">
        <v>49</v>
      </c>
      <c r="C37" s="21">
        <v>72000</v>
      </c>
      <c r="D37" s="21">
        <f>+'[1]Detalle de ejecución-Enero 2026'!E169</f>
        <v>0</v>
      </c>
      <c r="E37" s="4"/>
    </row>
    <row r="38" spans="1:6" ht="18" customHeight="1" x14ac:dyDescent="0.2">
      <c r="A38" s="20" t="s">
        <v>50</v>
      </c>
      <c r="B38" s="20" t="s">
        <v>51</v>
      </c>
      <c r="C38" s="21">
        <v>80000</v>
      </c>
      <c r="D38" s="21">
        <f>+'[1]Detalle de ejecución-Enero 2026'!E177</f>
        <v>0</v>
      </c>
      <c r="E38" s="4"/>
    </row>
    <row r="39" spans="1:6" ht="18" customHeight="1" x14ac:dyDescent="0.2">
      <c r="A39" s="20" t="s">
        <v>52</v>
      </c>
      <c r="B39" s="20" t="s">
        <v>53</v>
      </c>
      <c r="C39" s="21">
        <v>0</v>
      </c>
      <c r="D39" s="21">
        <f>+'[1]Detalle de ejecución-Enero 2026'!E180</f>
        <v>0</v>
      </c>
      <c r="E39" s="4"/>
    </row>
    <row r="40" spans="1:6" ht="18" customHeight="1" x14ac:dyDescent="0.2">
      <c r="A40" s="20" t="s">
        <v>54</v>
      </c>
      <c r="B40" s="20" t="s">
        <v>55</v>
      </c>
      <c r="C40" s="21">
        <v>150000</v>
      </c>
      <c r="D40" s="21">
        <f>+'[1]Detalle de ejecución-Enero 2026'!E185</f>
        <v>0</v>
      </c>
      <c r="E40" s="4"/>
    </row>
    <row r="41" spans="1:6" ht="18" customHeight="1" x14ac:dyDescent="0.2">
      <c r="A41" s="20" t="s">
        <v>56</v>
      </c>
      <c r="B41" s="20" t="s">
        <v>57</v>
      </c>
      <c r="C41" s="21">
        <v>12476800</v>
      </c>
      <c r="D41" s="21">
        <f>+'[1]Detalle de ejecución-Enero 2026'!E190</f>
        <v>445449.92</v>
      </c>
      <c r="E41" s="4"/>
    </row>
    <row r="42" spans="1:6" ht="18" customHeight="1" x14ac:dyDescent="0.2">
      <c r="A42" s="20" t="s">
        <v>58</v>
      </c>
      <c r="B42" s="20" t="s">
        <v>59</v>
      </c>
      <c r="C42" s="21">
        <v>6177567</v>
      </c>
      <c r="D42" s="21">
        <f>+'[1]Detalle de ejecución-Enero 2026'!E202</f>
        <v>421799.13999999996</v>
      </c>
      <c r="E42" s="4"/>
    </row>
    <row r="43" spans="1:6" ht="18" customHeight="1" x14ac:dyDescent="0.2">
      <c r="A43" s="20"/>
      <c r="B43" s="20"/>
      <c r="C43" s="21"/>
      <c r="D43" s="21"/>
      <c r="E43" s="4"/>
    </row>
    <row r="44" spans="1:6" s="19" customFormat="1" ht="19.899999999999999" customHeight="1" x14ac:dyDescent="0.25">
      <c r="A44" s="15" t="s">
        <v>60</v>
      </c>
      <c r="B44" s="15" t="s">
        <v>61</v>
      </c>
      <c r="C44" s="16">
        <f>SUM(C45:C52)</f>
        <v>4300000</v>
      </c>
      <c r="D44" s="16">
        <f>SUM(D45:D52)</f>
        <v>0</v>
      </c>
      <c r="E44" s="17"/>
      <c r="F44" s="18"/>
    </row>
    <row r="45" spans="1:6" ht="18" customHeight="1" x14ac:dyDescent="0.2">
      <c r="A45" s="20" t="s">
        <v>62</v>
      </c>
      <c r="B45" s="20" t="s">
        <v>63</v>
      </c>
      <c r="C45" s="21">
        <v>4300000</v>
      </c>
      <c r="D45" s="21">
        <f>+'[1]Detalle de ejecución-Enero 2026'!E224</f>
        <v>0</v>
      </c>
      <c r="E45" s="4"/>
    </row>
    <row r="46" spans="1:6" ht="18" customHeight="1" x14ac:dyDescent="0.2">
      <c r="A46" s="20" t="s">
        <v>64</v>
      </c>
      <c r="B46" s="20" t="s">
        <v>65</v>
      </c>
      <c r="C46" s="21">
        <v>0</v>
      </c>
      <c r="D46" s="21">
        <f>('[2] Detalle Ejecucion Junio'!F253)</f>
        <v>0</v>
      </c>
      <c r="E46" s="4"/>
    </row>
    <row r="47" spans="1:6" ht="18" customHeight="1" x14ac:dyDescent="0.2">
      <c r="A47" s="20" t="s">
        <v>66</v>
      </c>
      <c r="B47" s="20" t="s">
        <v>67</v>
      </c>
      <c r="C47" s="21">
        <v>0</v>
      </c>
      <c r="D47" s="21">
        <f>('[2] Detalle Ejecucion Enero 25'!F248)</f>
        <v>0</v>
      </c>
      <c r="E47" s="4"/>
    </row>
    <row r="48" spans="1:6" ht="18" customHeight="1" x14ac:dyDescent="0.2">
      <c r="A48" s="20" t="s">
        <v>68</v>
      </c>
      <c r="B48" s="20" t="s">
        <v>69</v>
      </c>
      <c r="C48" s="21">
        <v>0</v>
      </c>
      <c r="D48" s="21">
        <f>('[2] Detalle Ejecucion Enero 25'!F249)</f>
        <v>0</v>
      </c>
      <c r="E48" s="4"/>
    </row>
    <row r="49" spans="1:6" ht="18" customHeight="1" x14ac:dyDescent="0.2">
      <c r="A49" s="20" t="s">
        <v>70</v>
      </c>
      <c r="B49" s="20" t="s">
        <v>71</v>
      </c>
      <c r="C49" s="21">
        <v>0</v>
      </c>
      <c r="D49" s="21">
        <f>('[2] Detalle Ejecucion Enero 25'!F250)</f>
        <v>0</v>
      </c>
      <c r="E49" s="4"/>
    </row>
    <row r="50" spans="1:6" ht="18" customHeight="1" x14ac:dyDescent="0.2">
      <c r="A50" s="20" t="s">
        <v>72</v>
      </c>
      <c r="B50" s="20" t="s">
        <v>73</v>
      </c>
      <c r="C50" s="21">
        <v>0</v>
      </c>
      <c r="D50" s="21">
        <f>('[2] Detalle Ejecucion Enero 25'!F251)</f>
        <v>0</v>
      </c>
      <c r="E50" s="4"/>
    </row>
    <row r="51" spans="1:6" ht="18" customHeight="1" x14ac:dyDescent="0.2">
      <c r="A51" s="20" t="s">
        <v>74</v>
      </c>
      <c r="B51" s="20" t="s">
        <v>75</v>
      </c>
      <c r="C51" s="21">
        <v>0</v>
      </c>
      <c r="D51" s="21">
        <f>('[2] Detalle Ejecucion Mayo  '!F264)</f>
        <v>0</v>
      </c>
      <c r="E51" s="4"/>
    </row>
    <row r="52" spans="1:6" ht="18" customHeight="1" x14ac:dyDescent="0.2">
      <c r="A52" s="20" t="s">
        <v>76</v>
      </c>
      <c r="B52" s="20" t="s">
        <v>77</v>
      </c>
      <c r="C52" s="21">
        <v>0</v>
      </c>
      <c r="D52" s="21">
        <f>('[2] Detalle Ejecucion Enero 25'!F253)</f>
        <v>0</v>
      </c>
      <c r="E52" s="4"/>
    </row>
    <row r="53" spans="1:6" ht="18" customHeight="1" x14ac:dyDescent="0.2">
      <c r="A53" s="20"/>
      <c r="B53" s="20"/>
      <c r="C53" s="21"/>
      <c r="D53" s="21"/>
      <c r="E53" s="4"/>
    </row>
    <row r="54" spans="1:6" s="19" customFormat="1" ht="19.899999999999999" customHeight="1" x14ac:dyDescent="0.25">
      <c r="A54" s="15" t="s">
        <v>78</v>
      </c>
      <c r="B54" s="15" t="s">
        <v>79</v>
      </c>
      <c r="C54" s="16">
        <f>SUM(C55:C61)</f>
        <v>2063925000</v>
      </c>
      <c r="D54" s="16">
        <f>SUM(D55:D61)</f>
        <v>35304110.490000002</v>
      </c>
      <c r="E54" s="17"/>
      <c r="F54" s="18"/>
    </row>
    <row r="55" spans="1:6" ht="18" customHeight="1" x14ac:dyDescent="0.2">
      <c r="A55" s="20" t="s">
        <v>80</v>
      </c>
      <c r="B55" s="20" t="s">
        <v>81</v>
      </c>
      <c r="C55" s="21">
        <v>8000000</v>
      </c>
      <c r="D55" s="21">
        <f>('[2] Detalle Ejecucion Junio'!F258)</f>
        <v>0</v>
      </c>
      <c r="E55" s="4"/>
    </row>
    <row r="56" spans="1:6" ht="18" customHeight="1" x14ac:dyDescent="0.2">
      <c r="A56" s="20" t="s">
        <v>82</v>
      </c>
      <c r="B56" s="20" t="s">
        <v>83</v>
      </c>
      <c r="C56" s="21">
        <v>199000000</v>
      </c>
      <c r="D56" s="21">
        <f>('[1]Detalle de ejecución-Enero 2026'!F235)</f>
        <v>35304110.490000002</v>
      </c>
      <c r="E56" s="4"/>
    </row>
    <row r="57" spans="1:6" ht="18" customHeight="1" x14ac:dyDescent="0.2">
      <c r="A57" s="20" t="s">
        <v>84</v>
      </c>
      <c r="B57" s="20" t="s">
        <v>85</v>
      </c>
      <c r="C57" s="21">
        <v>0</v>
      </c>
      <c r="D57" s="21">
        <v>0</v>
      </c>
      <c r="E57" s="4"/>
    </row>
    <row r="58" spans="1:6" ht="18" customHeight="1" x14ac:dyDescent="0.2">
      <c r="A58" s="20" t="s">
        <v>86</v>
      </c>
      <c r="B58" s="20" t="s">
        <v>87</v>
      </c>
      <c r="C58" s="21">
        <v>1856925000</v>
      </c>
      <c r="D58" s="21">
        <f>+'[1]Detalle de ejecución-Enero 2026'!E238</f>
        <v>0</v>
      </c>
      <c r="E58" s="4"/>
    </row>
    <row r="59" spans="1:6" ht="18" customHeight="1" x14ac:dyDescent="0.2">
      <c r="A59" s="20" t="s">
        <v>88</v>
      </c>
      <c r="B59" s="20" t="s">
        <v>89</v>
      </c>
      <c r="C59" s="21">
        <v>0</v>
      </c>
      <c r="D59" s="21">
        <v>0</v>
      </c>
      <c r="E59" s="4"/>
    </row>
    <row r="60" spans="1:6" ht="18" customHeight="1" x14ac:dyDescent="0.2">
      <c r="A60" s="20" t="s">
        <v>90</v>
      </c>
      <c r="B60" s="20" t="s">
        <v>91</v>
      </c>
      <c r="C60" s="21">
        <v>0</v>
      </c>
      <c r="D60" s="21">
        <v>0</v>
      </c>
      <c r="E60" s="4"/>
    </row>
    <row r="61" spans="1:6" ht="18" customHeight="1" x14ac:dyDescent="0.2">
      <c r="A61" s="20" t="s">
        <v>92</v>
      </c>
      <c r="B61" s="20" t="s">
        <v>93</v>
      </c>
      <c r="C61" s="21">
        <v>0</v>
      </c>
      <c r="D61" s="21">
        <v>0</v>
      </c>
      <c r="E61" s="4"/>
    </row>
    <row r="62" spans="1:6" ht="18" customHeight="1" x14ac:dyDescent="0.2">
      <c r="A62" s="20"/>
      <c r="B62" s="20"/>
      <c r="C62" s="21"/>
      <c r="D62" s="21"/>
      <c r="E62" s="4"/>
    </row>
    <row r="63" spans="1:6" s="19" customFormat="1" ht="19.899999999999999" customHeight="1" x14ac:dyDescent="0.25">
      <c r="A63" s="15" t="s">
        <v>94</v>
      </c>
      <c r="B63" s="15" t="s">
        <v>95</v>
      </c>
      <c r="C63" s="16">
        <f>SUM(C64:C71)</f>
        <v>42400000</v>
      </c>
      <c r="D63" s="16">
        <f>SUM(D64:D71)</f>
        <v>0</v>
      </c>
      <c r="E63" s="17"/>
      <c r="F63" s="18"/>
    </row>
    <row r="64" spans="1:6" ht="18" customHeight="1" x14ac:dyDescent="0.2">
      <c r="A64" s="20" t="s">
        <v>96</v>
      </c>
      <c r="B64" s="20" t="s">
        <v>97</v>
      </c>
      <c r="C64" s="21">
        <v>11200000</v>
      </c>
      <c r="D64" s="21"/>
      <c r="E64" s="4"/>
    </row>
    <row r="65" spans="1:6" ht="18" customHeight="1" x14ac:dyDescent="0.2">
      <c r="A65" s="20" t="s">
        <v>98</v>
      </c>
      <c r="B65" s="20" t="s">
        <v>99</v>
      </c>
      <c r="C65" s="21">
        <v>700000</v>
      </c>
      <c r="D65" s="21">
        <f>+'[1]Detalle de ejecución-Enero 2026'!E264</f>
        <v>0</v>
      </c>
      <c r="E65" s="4"/>
    </row>
    <row r="66" spans="1:6" ht="18" customHeight="1" x14ac:dyDescent="0.2">
      <c r="A66" s="20" t="s">
        <v>100</v>
      </c>
      <c r="B66" s="20" t="s">
        <v>101</v>
      </c>
      <c r="C66" s="21">
        <v>17000000</v>
      </c>
      <c r="D66" s="21">
        <f>('[2] Detalle Ejecucion Junio'!F284)</f>
        <v>0</v>
      </c>
      <c r="E66" s="4"/>
    </row>
    <row r="67" spans="1:6" ht="18" customHeight="1" x14ac:dyDescent="0.2">
      <c r="A67" s="20" t="s">
        <v>102</v>
      </c>
      <c r="B67" s="20" t="s">
        <v>103</v>
      </c>
      <c r="C67" s="21">
        <v>8500000</v>
      </c>
      <c r="D67" s="21">
        <v>0</v>
      </c>
      <c r="E67" s="4"/>
    </row>
    <row r="68" spans="1:6" ht="18" customHeight="1" x14ac:dyDescent="0.2">
      <c r="A68" s="20" t="s">
        <v>104</v>
      </c>
      <c r="B68" s="20" t="s">
        <v>105</v>
      </c>
      <c r="C68" s="21">
        <v>0</v>
      </c>
      <c r="D68" s="21">
        <f>('[2] Detalle Ejecucion Junio'!F296)</f>
        <v>0</v>
      </c>
      <c r="E68" s="4"/>
    </row>
    <row r="69" spans="1:6" ht="18" customHeight="1" x14ac:dyDescent="0.2">
      <c r="A69" s="20" t="s">
        <v>106</v>
      </c>
      <c r="B69" s="20" t="s">
        <v>107</v>
      </c>
      <c r="C69" s="21">
        <v>0</v>
      </c>
      <c r="D69" s="21">
        <f>('[2] Detalle Ejecucion Junio'!F296)</f>
        <v>0</v>
      </c>
      <c r="E69" s="4"/>
    </row>
    <row r="70" spans="1:6" ht="18" customHeight="1" x14ac:dyDescent="0.2">
      <c r="A70" s="20" t="s">
        <v>108</v>
      </c>
      <c r="B70" s="20" t="s">
        <v>109</v>
      </c>
      <c r="C70" s="21">
        <v>5000000</v>
      </c>
      <c r="D70" s="21">
        <f>('[2] Detalle Ejecucion Junio'!F299)</f>
        <v>0</v>
      </c>
      <c r="E70" s="4"/>
    </row>
    <row r="71" spans="1:6" ht="18" customHeight="1" x14ac:dyDescent="0.2">
      <c r="A71" s="20" t="s">
        <v>110</v>
      </c>
      <c r="B71" s="20" t="s">
        <v>111</v>
      </c>
      <c r="C71" s="21">
        <v>0</v>
      </c>
      <c r="D71" s="21">
        <v>0</v>
      </c>
      <c r="E71" s="4"/>
    </row>
    <row r="72" spans="1:6" ht="18" customHeight="1" x14ac:dyDescent="0.2">
      <c r="A72" s="20"/>
      <c r="B72" s="20"/>
      <c r="C72" s="21"/>
      <c r="D72" s="21"/>
      <c r="E72" s="4"/>
    </row>
    <row r="73" spans="1:6" s="19" customFormat="1" ht="19.899999999999999" customHeight="1" x14ac:dyDescent="0.25">
      <c r="A73" s="15" t="s">
        <v>112</v>
      </c>
      <c r="B73" s="15" t="s">
        <v>113</v>
      </c>
      <c r="C73" s="16">
        <f>SUM(C74:C76)</f>
        <v>5051659</v>
      </c>
      <c r="D73" s="16">
        <f>SUM(D74:D76)</f>
        <v>0</v>
      </c>
      <c r="E73" s="17"/>
      <c r="F73" s="18"/>
    </row>
    <row r="74" spans="1:6" ht="18" customHeight="1" x14ac:dyDescent="0.2">
      <c r="A74" s="20" t="s">
        <v>114</v>
      </c>
      <c r="B74" s="20" t="s">
        <v>115</v>
      </c>
      <c r="C74" s="21">
        <v>5051659</v>
      </c>
      <c r="D74" s="21">
        <v>0</v>
      </c>
      <c r="E74" s="4"/>
    </row>
    <row r="75" spans="1:6" ht="18" customHeight="1" x14ac:dyDescent="0.2">
      <c r="A75" s="20" t="s">
        <v>116</v>
      </c>
      <c r="B75" s="20" t="s">
        <v>117</v>
      </c>
      <c r="C75" s="21">
        <v>0</v>
      </c>
      <c r="D75" s="21">
        <v>0</v>
      </c>
      <c r="E75" s="4"/>
    </row>
    <row r="76" spans="1:6" ht="18" customHeight="1" x14ac:dyDescent="0.2">
      <c r="A76" s="20" t="s">
        <v>118</v>
      </c>
      <c r="B76" s="20" t="s">
        <v>119</v>
      </c>
      <c r="C76" s="21">
        <v>0</v>
      </c>
      <c r="D76" s="21">
        <v>0</v>
      </c>
      <c r="E76" s="4"/>
    </row>
    <row r="77" spans="1:6" ht="18" customHeight="1" x14ac:dyDescent="0.2">
      <c r="A77" s="20"/>
      <c r="B77" s="20"/>
      <c r="C77" s="21"/>
      <c r="D77" s="21"/>
      <c r="E77" s="4"/>
    </row>
    <row r="78" spans="1:6" s="19" customFormat="1" ht="19.899999999999999" customHeight="1" x14ac:dyDescent="0.25">
      <c r="A78" s="15">
        <v>2.8</v>
      </c>
      <c r="B78" s="15" t="s">
        <v>120</v>
      </c>
      <c r="C78" s="16">
        <f>SUM(C79:C81)</f>
        <v>0</v>
      </c>
      <c r="D78" s="16">
        <f>SUM(D79:D81)</f>
        <v>0</v>
      </c>
      <c r="E78" s="17"/>
      <c r="F78" s="18"/>
    </row>
    <row r="79" spans="1:6" ht="18" customHeight="1" x14ac:dyDescent="0.2">
      <c r="A79" s="23" t="s">
        <v>121</v>
      </c>
      <c r="B79" s="20" t="s">
        <v>122</v>
      </c>
      <c r="C79" s="24">
        <v>0</v>
      </c>
      <c r="D79" s="25">
        <v>0</v>
      </c>
      <c r="E79" s="4"/>
    </row>
    <row r="80" spans="1:6" ht="18" customHeight="1" x14ac:dyDescent="0.2">
      <c r="A80" s="26" t="s">
        <v>123</v>
      </c>
      <c r="B80" s="20" t="s">
        <v>124</v>
      </c>
      <c r="C80" s="24">
        <v>0</v>
      </c>
      <c r="D80" s="25">
        <v>0</v>
      </c>
      <c r="E80" s="4"/>
    </row>
    <row r="81" spans="1:6" ht="18" customHeight="1" x14ac:dyDescent="0.2">
      <c r="A81" s="20"/>
      <c r="B81" s="20"/>
      <c r="C81" s="21"/>
      <c r="D81" s="21"/>
      <c r="E81" s="4"/>
    </row>
    <row r="82" spans="1:6" s="19" customFormat="1" ht="19.899999999999999" customHeight="1" x14ac:dyDescent="0.25">
      <c r="A82" s="15">
        <v>2.9</v>
      </c>
      <c r="B82" s="15" t="s">
        <v>125</v>
      </c>
      <c r="C82" s="16">
        <f>SUM(C83:C85)</f>
        <v>0</v>
      </c>
      <c r="D82" s="16">
        <f>SUM(D83:D85)</f>
        <v>0</v>
      </c>
      <c r="E82" s="17"/>
      <c r="F82" s="18"/>
    </row>
    <row r="83" spans="1:6" ht="18" customHeight="1" x14ac:dyDescent="0.2">
      <c r="A83" s="23" t="s">
        <v>126</v>
      </c>
      <c r="B83" s="20" t="s">
        <v>127</v>
      </c>
      <c r="C83" s="24">
        <v>0</v>
      </c>
      <c r="D83" s="25">
        <v>0</v>
      </c>
      <c r="E83" s="4"/>
    </row>
    <row r="84" spans="1:6" ht="18" customHeight="1" x14ac:dyDescent="0.2">
      <c r="A84" s="26" t="s">
        <v>128</v>
      </c>
      <c r="B84" s="20" t="s">
        <v>129</v>
      </c>
      <c r="C84" s="24">
        <v>0</v>
      </c>
      <c r="D84" s="25">
        <v>0</v>
      </c>
      <c r="E84" s="4"/>
    </row>
    <row r="85" spans="1:6" ht="18" customHeight="1" x14ac:dyDescent="0.2">
      <c r="A85" s="20"/>
      <c r="B85" s="20"/>
      <c r="C85" s="21"/>
      <c r="D85" s="21"/>
      <c r="E85" s="4"/>
    </row>
    <row r="86" spans="1:6" ht="18" customHeight="1" x14ac:dyDescent="0.2">
      <c r="A86" s="20"/>
      <c r="B86" s="20"/>
      <c r="C86" s="21"/>
      <c r="D86" s="21"/>
      <c r="E86" s="4"/>
    </row>
    <row r="87" spans="1:6" x14ac:dyDescent="0.2">
      <c r="B87" s="20"/>
      <c r="C87" s="27"/>
      <c r="D87" s="28"/>
      <c r="E87" s="28"/>
    </row>
    <row r="88" spans="1:6" ht="19.899999999999999" customHeight="1" x14ac:dyDescent="0.2">
      <c r="B88" s="20" t="s">
        <v>130</v>
      </c>
      <c r="C88" s="29" t="s">
        <v>131</v>
      </c>
      <c r="D88" s="29"/>
      <c r="E88" s="30"/>
    </row>
    <row r="89" spans="1:6" ht="19.899999999999999" customHeight="1" x14ac:dyDescent="0.25">
      <c r="B89" s="31" t="s">
        <v>132</v>
      </c>
      <c r="C89" s="32" t="s">
        <v>133</v>
      </c>
      <c r="D89" s="32"/>
      <c r="E89" s="33"/>
    </row>
    <row r="90" spans="1:6" x14ac:dyDescent="0.2">
      <c r="B90" s="20"/>
      <c r="C90" s="27"/>
      <c r="D90" s="28"/>
      <c r="E90" s="28"/>
    </row>
    <row r="91" spans="1:6" x14ac:dyDescent="0.2">
      <c r="B91" s="27"/>
      <c r="C91" s="27"/>
      <c r="D91" s="28"/>
      <c r="E91" s="28"/>
    </row>
    <row r="92" spans="1:6" x14ac:dyDescent="0.2">
      <c r="B92" s="27"/>
      <c r="C92" s="27"/>
      <c r="D92" s="28"/>
      <c r="E92" s="28"/>
    </row>
    <row r="93" spans="1:6" x14ac:dyDescent="0.2">
      <c r="D93" s="28"/>
      <c r="E93" s="28"/>
    </row>
    <row r="94" spans="1:6" ht="18" customHeight="1" x14ac:dyDescent="0.2">
      <c r="B94" s="34" t="s">
        <v>134</v>
      </c>
      <c r="C94" s="34"/>
      <c r="D94" s="34"/>
    </row>
    <row r="95" spans="1:6" ht="18" customHeight="1" x14ac:dyDescent="0.25">
      <c r="B95" s="35" t="s">
        <v>135</v>
      </c>
      <c r="C95" s="35"/>
      <c r="D95" s="35"/>
    </row>
  </sheetData>
  <mergeCells count="8">
    <mergeCell ref="B94:D94"/>
    <mergeCell ref="B95:D95"/>
    <mergeCell ref="A9:D9"/>
    <mergeCell ref="A10:D10"/>
    <mergeCell ref="A11:D11"/>
    <mergeCell ref="A12:D12"/>
    <mergeCell ref="C88:D88"/>
    <mergeCell ref="C89:D8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0971-4245-49D6-A34E-667045C80140}">
  <dimension ref="A1:H152"/>
  <sheetViews>
    <sheetView tabSelected="1" workbookViewId="0">
      <selection activeCell="F23" sqref="F23"/>
    </sheetView>
  </sheetViews>
  <sheetFormatPr baseColWidth="10" defaultColWidth="9.140625" defaultRowHeight="14.25" x14ac:dyDescent="0.2"/>
  <cols>
    <col min="1" max="1" width="60.7109375" style="36" customWidth="1"/>
    <col min="2" max="2" width="23.7109375" style="36" customWidth="1"/>
    <col min="3" max="3" width="23.28515625" style="36" customWidth="1"/>
    <col min="4" max="4" width="22.85546875" style="36" customWidth="1"/>
    <col min="5" max="5" width="24.42578125" style="36" customWidth="1"/>
    <col min="6" max="6" width="27.85546875" style="36" customWidth="1"/>
    <col min="7" max="7" width="9.140625" style="36"/>
    <col min="8" max="8" width="21.7109375" style="36" bestFit="1" customWidth="1"/>
    <col min="9" max="16384" width="9.140625" style="36"/>
  </cols>
  <sheetData>
    <row r="1" spans="1:8" x14ac:dyDescent="0.2">
      <c r="A1" s="36" t="s">
        <v>136</v>
      </c>
    </row>
    <row r="6" spans="1:8" ht="24.75" customHeight="1" x14ac:dyDescent="0.2"/>
    <row r="8" spans="1:8" ht="24.75" customHeight="1" x14ac:dyDescent="0.25">
      <c r="A8" s="37" t="s">
        <v>137</v>
      </c>
      <c r="B8" s="37"/>
      <c r="C8" s="37"/>
      <c r="D8" s="37"/>
    </row>
    <row r="9" spans="1:8" ht="23.25" customHeight="1" x14ac:dyDescent="0.2">
      <c r="A9" s="38" t="s">
        <v>2</v>
      </c>
      <c r="B9" s="38"/>
      <c r="C9" s="38"/>
      <c r="D9" s="38"/>
    </row>
    <row r="10" spans="1:8" ht="24" customHeight="1" x14ac:dyDescent="0.2">
      <c r="A10" s="38" t="s">
        <v>138</v>
      </c>
      <c r="B10" s="38"/>
      <c r="C10" s="38"/>
      <c r="D10" s="38"/>
    </row>
    <row r="11" spans="1:8" ht="24" customHeight="1" x14ac:dyDescent="0.2">
      <c r="A11" s="38" t="s">
        <v>3</v>
      </c>
      <c r="B11" s="38"/>
      <c r="C11" s="38"/>
      <c r="D11" s="38"/>
    </row>
    <row r="12" spans="1:8" ht="19.149999999999999" customHeight="1" thickBot="1" x14ac:dyDescent="0.25">
      <c r="A12" s="39"/>
      <c r="B12" s="39"/>
      <c r="C12" s="39"/>
      <c r="D12" s="39"/>
    </row>
    <row r="13" spans="1:8" s="43" customFormat="1" ht="38.450000000000003" customHeight="1" thickBot="1" x14ac:dyDescent="0.25">
      <c r="A13" s="40" t="s">
        <v>139</v>
      </c>
      <c r="B13" s="41" t="s">
        <v>140</v>
      </c>
      <c r="C13" s="41" t="s">
        <v>141</v>
      </c>
      <c r="D13" s="42" t="s">
        <v>142</v>
      </c>
    </row>
    <row r="14" spans="1:8" s="43" customFormat="1" ht="28.15" customHeight="1" x14ac:dyDescent="0.2">
      <c r="A14" s="44" t="s">
        <v>143</v>
      </c>
      <c r="B14" s="45"/>
      <c r="C14" s="45"/>
      <c r="D14" s="46"/>
      <c r="H14" s="47"/>
    </row>
    <row r="15" spans="1:8" s="43" customFormat="1" ht="25.15" customHeight="1" x14ac:dyDescent="0.25">
      <c r="A15" s="48" t="s">
        <v>144</v>
      </c>
      <c r="B15" s="49">
        <f>B16+B17</f>
        <v>1198320000</v>
      </c>
      <c r="C15" s="49">
        <f>C16+C17</f>
        <v>7729356.9000000004</v>
      </c>
      <c r="D15" s="50">
        <f>SUM(C15)</f>
        <v>7729356.9000000004</v>
      </c>
      <c r="E15" s="51"/>
      <c r="F15" s="52"/>
    </row>
    <row r="16" spans="1:8" s="43" customFormat="1" ht="19.899999999999999" customHeight="1" x14ac:dyDescent="0.2">
      <c r="A16" s="53" t="s">
        <v>145</v>
      </c>
      <c r="B16" s="54">
        <v>1138320000</v>
      </c>
      <c r="C16" s="54">
        <v>0</v>
      </c>
      <c r="D16" s="55">
        <f>SUM(C16)</f>
        <v>0</v>
      </c>
      <c r="E16" s="51"/>
      <c r="F16" s="51"/>
      <c r="H16" s="51"/>
    </row>
    <row r="17" spans="1:8" s="43" customFormat="1" ht="19.899999999999999" customHeight="1" x14ac:dyDescent="0.35">
      <c r="A17" s="53" t="s">
        <v>146</v>
      </c>
      <c r="B17" s="56">
        <v>60000000</v>
      </c>
      <c r="C17" s="56">
        <v>7729356.9000000004</v>
      </c>
      <c r="D17" s="57">
        <f>SUM(C17:C17)</f>
        <v>7729356.9000000004</v>
      </c>
      <c r="E17" s="51"/>
      <c r="F17" s="51"/>
      <c r="H17" s="51"/>
    </row>
    <row r="18" spans="1:8" s="43" customFormat="1" ht="25.15" customHeight="1" x14ac:dyDescent="0.25">
      <c r="A18" s="48" t="s">
        <v>147</v>
      </c>
      <c r="B18" s="49">
        <f>B19</f>
        <v>1332747026</v>
      </c>
      <c r="C18" s="49">
        <f t="shared" ref="C18" si="0">C19</f>
        <v>1332976246.77</v>
      </c>
      <c r="D18" s="50">
        <f>+C18</f>
        <v>1332976246.77</v>
      </c>
      <c r="E18" s="51"/>
      <c r="F18" s="52"/>
    </row>
    <row r="19" spans="1:8" s="43" customFormat="1" ht="19.899999999999999" customHeight="1" x14ac:dyDescent="0.35">
      <c r="A19" s="53" t="s">
        <v>148</v>
      </c>
      <c r="B19" s="56">
        <v>1332747026</v>
      </c>
      <c r="C19" s="56">
        <f>1332747026+229220.77</f>
        <v>1332976246.77</v>
      </c>
      <c r="D19" s="57">
        <f>SUM(C19:C19)</f>
        <v>1332976246.77</v>
      </c>
      <c r="E19" s="51"/>
      <c r="F19" s="51"/>
      <c r="H19" s="51"/>
    </row>
    <row r="20" spans="1:8" s="43" customFormat="1" ht="24" customHeight="1" x14ac:dyDescent="0.25">
      <c r="A20" s="58" t="s">
        <v>149</v>
      </c>
      <c r="B20" s="59">
        <f>B15+B18</f>
        <v>2531067026</v>
      </c>
      <c r="C20" s="59">
        <f t="shared" ref="C20" si="1">C15+C18</f>
        <v>1340705603.6700001</v>
      </c>
      <c r="D20" s="60">
        <f>+C20</f>
        <v>1340705603.6700001</v>
      </c>
      <c r="E20" s="51"/>
      <c r="F20" s="52"/>
      <c r="H20" s="51"/>
    </row>
    <row r="21" spans="1:8" s="43" customFormat="1" ht="25.15" customHeight="1" x14ac:dyDescent="0.2">
      <c r="A21" s="61"/>
      <c r="B21" s="54"/>
      <c r="C21" s="54"/>
      <c r="D21" s="55"/>
      <c r="E21" s="51"/>
      <c r="F21" s="51"/>
      <c r="H21" s="51"/>
    </row>
    <row r="22" spans="1:8" s="43" customFormat="1" ht="28.15" customHeight="1" x14ac:dyDescent="0.25">
      <c r="A22" s="62" t="s">
        <v>150</v>
      </c>
      <c r="B22" s="59">
        <f>SUM(B23+B30+B41+B51+B61+B70+B80+B85+B89)</f>
        <v>2531067026</v>
      </c>
      <c r="C22" s="59">
        <f>SUM(C23+C30+C41+C51+C61+C70+C80+C85+C89)</f>
        <v>55674394.350000001</v>
      </c>
      <c r="D22" s="60">
        <f>(C22)</f>
        <v>55674394.350000001</v>
      </c>
      <c r="H22" s="47"/>
    </row>
    <row r="23" spans="1:8" s="43" customFormat="1" ht="25.15" customHeight="1" x14ac:dyDescent="0.25">
      <c r="A23" s="48" t="s">
        <v>151</v>
      </c>
      <c r="B23" s="49">
        <f>SUM(B24:B28)</f>
        <v>270675000</v>
      </c>
      <c r="C23" s="49">
        <f>SUM(C24:C28)</f>
        <v>12877857.060000001</v>
      </c>
      <c r="D23" s="50">
        <f t="shared" ref="D23:D28" si="2">(C23)</f>
        <v>12877857.060000001</v>
      </c>
      <c r="E23" s="51"/>
      <c r="F23" s="52"/>
    </row>
    <row r="24" spans="1:8" s="43" customFormat="1" ht="19.899999999999999" customHeight="1" x14ac:dyDescent="0.2">
      <c r="A24" s="53" t="s">
        <v>152</v>
      </c>
      <c r="B24" s="54">
        <v>147190000</v>
      </c>
      <c r="C24" s="54">
        <f>('[1]Detalle de ejecución-Enero 2026'!F16)</f>
        <v>9023933.3300000001</v>
      </c>
      <c r="D24" s="63">
        <f t="shared" si="2"/>
        <v>9023933.3300000001</v>
      </c>
      <c r="E24" s="51"/>
      <c r="F24" s="51"/>
      <c r="H24" s="51"/>
    </row>
    <row r="25" spans="1:8" s="43" customFormat="1" ht="19.899999999999999" customHeight="1" x14ac:dyDescent="0.2">
      <c r="A25" s="53" t="s">
        <v>153</v>
      </c>
      <c r="B25" s="54">
        <v>35320000</v>
      </c>
      <c r="C25" s="54">
        <f>('[1]Detalle de ejecución-Enero 2026'!F23)</f>
        <v>1097833.2</v>
      </c>
      <c r="D25" s="63">
        <f t="shared" si="2"/>
        <v>1097833.2</v>
      </c>
      <c r="E25" s="51"/>
      <c r="F25" s="51"/>
      <c r="H25" s="51"/>
    </row>
    <row r="26" spans="1:8" s="43" customFormat="1" ht="19.899999999999999" customHeight="1" x14ac:dyDescent="0.2">
      <c r="A26" s="53" t="s">
        <v>154</v>
      </c>
      <c r="B26" s="54">
        <v>14520000</v>
      </c>
      <c r="C26" s="54">
        <f>('[1]Detalle de ejecución-Enero 2026'!F38)</f>
        <v>1040000</v>
      </c>
      <c r="D26" s="63">
        <f t="shared" si="2"/>
        <v>1040000</v>
      </c>
      <c r="E26" s="51"/>
      <c r="F26" s="51"/>
      <c r="H26" s="51"/>
    </row>
    <row r="27" spans="1:8" s="43" customFormat="1" ht="19.899999999999999" customHeight="1" x14ac:dyDescent="0.2">
      <c r="A27" s="53" t="s">
        <v>155</v>
      </c>
      <c r="B27" s="54">
        <v>56645000</v>
      </c>
      <c r="C27" s="54">
        <f>('[1]Detalle de ejecución-Enero 2026'!F45)</f>
        <v>481259.80999999994</v>
      </c>
      <c r="D27" s="63">
        <f t="shared" si="2"/>
        <v>481259.80999999994</v>
      </c>
      <c r="E27" s="51"/>
      <c r="F27" s="51"/>
      <c r="H27" s="51"/>
    </row>
    <row r="28" spans="1:8" s="43" customFormat="1" ht="19.899999999999999" customHeight="1" x14ac:dyDescent="0.2">
      <c r="A28" s="53" t="s">
        <v>156</v>
      </c>
      <c r="B28" s="54">
        <v>17000000</v>
      </c>
      <c r="C28" s="54">
        <f>('[1]Detalle de ejecución-Enero 2026'!F55)</f>
        <v>1234830.72</v>
      </c>
      <c r="D28" s="63">
        <f t="shared" si="2"/>
        <v>1234830.72</v>
      </c>
      <c r="E28" s="51"/>
      <c r="F28" s="51"/>
      <c r="H28" s="51"/>
    </row>
    <row r="29" spans="1:8" s="43" customFormat="1" ht="25.15" customHeight="1" x14ac:dyDescent="0.2">
      <c r="A29" s="61"/>
      <c r="B29" s="54"/>
      <c r="C29" s="54"/>
      <c r="D29" s="55"/>
      <c r="E29" s="51"/>
      <c r="F29" s="51"/>
      <c r="H29" s="51"/>
    </row>
    <row r="30" spans="1:8" s="43" customFormat="1" ht="25.15" customHeight="1" x14ac:dyDescent="0.25">
      <c r="A30" s="48" t="s">
        <v>157</v>
      </c>
      <c r="B30" s="49">
        <f>SUM(B31:B39)</f>
        <v>120649000</v>
      </c>
      <c r="C30" s="49">
        <f>SUM(C31:C39)</f>
        <v>6443300.9399999995</v>
      </c>
      <c r="D30" s="50">
        <f>(C30)</f>
        <v>6443300.9399999995</v>
      </c>
      <c r="E30" s="51"/>
      <c r="F30" s="52"/>
    </row>
    <row r="31" spans="1:8" s="43" customFormat="1" ht="19.899999999999999" customHeight="1" x14ac:dyDescent="0.2">
      <c r="A31" s="53" t="s">
        <v>158</v>
      </c>
      <c r="B31" s="54">
        <v>13820000</v>
      </c>
      <c r="C31" s="54">
        <f>('[1]Detalle de ejecución-Enero 2026'!F62)</f>
        <v>834248.29</v>
      </c>
      <c r="D31" s="63">
        <f t="shared" ref="D31:D93" si="3">(C31)</f>
        <v>834248.29</v>
      </c>
      <c r="E31" s="51"/>
      <c r="F31" s="51"/>
      <c r="H31" s="51"/>
    </row>
    <row r="32" spans="1:8" s="43" customFormat="1" ht="19.899999999999999" customHeight="1" x14ac:dyDescent="0.2">
      <c r="A32" s="53" t="s">
        <v>159</v>
      </c>
      <c r="B32" s="54">
        <v>515000</v>
      </c>
      <c r="C32" s="54">
        <f>('[1]Detalle de ejecución-Enero 2026'!F76)</f>
        <v>236</v>
      </c>
      <c r="D32" s="63">
        <f t="shared" si="3"/>
        <v>236</v>
      </c>
      <c r="E32" s="51"/>
      <c r="F32" s="51"/>
      <c r="H32" s="51"/>
    </row>
    <row r="33" spans="1:8" s="43" customFormat="1" ht="19.899999999999999" customHeight="1" x14ac:dyDescent="0.2">
      <c r="A33" s="53" t="s">
        <v>160</v>
      </c>
      <c r="B33" s="54">
        <v>2500000</v>
      </c>
      <c r="C33" s="54">
        <f>('[1]Detalle de ejecución-Enero 2026'!F81)</f>
        <v>0</v>
      </c>
      <c r="D33" s="63">
        <f t="shared" si="3"/>
        <v>0</v>
      </c>
      <c r="E33" s="51"/>
      <c r="F33" s="51"/>
      <c r="H33" s="51"/>
    </row>
    <row r="34" spans="1:8" s="43" customFormat="1" ht="19.899999999999999" customHeight="1" x14ac:dyDescent="0.2">
      <c r="A34" s="53" t="s">
        <v>161</v>
      </c>
      <c r="B34" s="54">
        <v>720000</v>
      </c>
      <c r="C34" s="54">
        <f>('[1]Detalle de ejecución-Enero 2026'!F85)</f>
        <v>75151</v>
      </c>
      <c r="D34" s="63">
        <f t="shared" si="3"/>
        <v>75151</v>
      </c>
      <c r="E34" s="51"/>
      <c r="F34" s="51"/>
      <c r="H34" s="51"/>
    </row>
    <row r="35" spans="1:8" s="43" customFormat="1" ht="19.899999999999999" customHeight="1" x14ac:dyDescent="0.2">
      <c r="A35" s="53" t="s">
        <v>162</v>
      </c>
      <c r="B35" s="54">
        <v>15600000</v>
      </c>
      <c r="C35" s="54">
        <f>('[1]Detalle de ejecución-Enero 2026'!F93)</f>
        <v>2140130</v>
      </c>
      <c r="D35" s="63">
        <f t="shared" si="3"/>
        <v>2140130</v>
      </c>
      <c r="E35" s="51"/>
      <c r="F35" s="51"/>
      <c r="H35" s="51"/>
    </row>
    <row r="36" spans="1:8" s="43" customFormat="1" ht="19.899999999999999" customHeight="1" x14ac:dyDescent="0.2">
      <c r="A36" s="53" t="s">
        <v>163</v>
      </c>
      <c r="B36" s="54">
        <v>18375000</v>
      </c>
      <c r="C36" s="54">
        <f>('[1]Detalle de ejecución-Enero 2026'!F102)</f>
        <v>871571.67999999993</v>
      </c>
      <c r="D36" s="63">
        <f t="shared" si="3"/>
        <v>871571.67999999993</v>
      </c>
      <c r="E36" s="51"/>
      <c r="F36" s="51"/>
      <c r="H36" s="51"/>
    </row>
    <row r="37" spans="1:8" s="43" customFormat="1" ht="32.25" customHeight="1" x14ac:dyDescent="0.2">
      <c r="A37" s="61" t="s">
        <v>164</v>
      </c>
      <c r="B37" s="54">
        <v>17450000</v>
      </c>
      <c r="C37" s="54">
        <f>('[1]Detalle de ejecución-Enero 2026'!F111)</f>
        <v>785933.1</v>
      </c>
      <c r="D37" s="63">
        <f t="shared" si="3"/>
        <v>785933.1</v>
      </c>
      <c r="E37" s="51"/>
      <c r="F37" s="51"/>
      <c r="H37" s="51"/>
    </row>
    <row r="38" spans="1:8" s="43" customFormat="1" ht="19.899999999999999" customHeight="1" x14ac:dyDescent="0.2">
      <c r="A38" s="53" t="s">
        <v>165</v>
      </c>
      <c r="B38" s="54">
        <v>49669000</v>
      </c>
      <c r="C38" s="54">
        <f>('[1]Detalle de ejecución-Enero 2026'!F123)</f>
        <v>1385364.37</v>
      </c>
      <c r="D38" s="63">
        <f t="shared" si="3"/>
        <v>1385364.37</v>
      </c>
      <c r="E38" s="51"/>
      <c r="F38" s="51"/>
      <c r="H38" s="51"/>
    </row>
    <row r="39" spans="1:8" s="43" customFormat="1" ht="19.899999999999999" customHeight="1" x14ac:dyDescent="0.2">
      <c r="A39" s="53" t="s">
        <v>166</v>
      </c>
      <c r="B39" s="54">
        <v>2000000</v>
      </c>
      <c r="C39" s="54">
        <f>('[1]Detalle de ejecución-Enero 2026'!F148)</f>
        <v>350666.5</v>
      </c>
      <c r="D39" s="63">
        <f t="shared" si="3"/>
        <v>350666.5</v>
      </c>
      <c r="E39" s="51"/>
      <c r="F39" s="51"/>
      <c r="H39" s="51"/>
    </row>
    <row r="40" spans="1:8" s="43" customFormat="1" ht="25.15" customHeight="1" x14ac:dyDescent="0.2">
      <c r="A40" s="61"/>
      <c r="B40" s="54"/>
      <c r="C40" s="54"/>
      <c r="D40" s="55"/>
      <c r="E40" s="51"/>
      <c r="F40" s="51"/>
      <c r="H40" s="51"/>
    </row>
    <row r="41" spans="1:8" s="43" customFormat="1" ht="25.15" customHeight="1" x14ac:dyDescent="0.25">
      <c r="A41" s="48" t="s">
        <v>167</v>
      </c>
      <c r="B41" s="49">
        <f>SUM(B42:B49)</f>
        <v>24066367</v>
      </c>
      <c r="C41" s="49">
        <f>SUM(C42:C49)</f>
        <v>1049125.8599999999</v>
      </c>
      <c r="D41" s="50">
        <f t="shared" si="3"/>
        <v>1049125.8599999999</v>
      </c>
      <c r="E41" s="51"/>
      <c r="F41" s="52"/>
    </row>
    <row r="42" spans="1:8" s="43" customFormat="1" ht="19.899999999999999" customHeight="1" x14ac:dyDescent="0.2">
      <c r="A42" s="53" t="s">
        <v>168</v>
      </c>
      <c r="B42" s="54">
        <v>1810000</v>
      </c>
      <c r="C42" s="54">
        <f>('[1]Detalle de ejecución-Enero 2026'!F157)</f>
        <v>148876.79999999999</v>
      </c>
      <c r="D42" s="63">
        <f t="shared" si="3"/>
        <v>148876.79999999999</v>
      </c>
      <c r="E42" s="51"/>
      <c r="F42" s="51"/>
      <c r="H42" s="51"/>
    </row>
    <row r="43" spans="1:8" s="43" customFormat="1" ht="19.899999999999999" customHeight="1" x14ac:dyDescent="0.2">
      <c r="A43" s="53" t="s">
        <v>169</v>
      </c>
      <c r="B43" s="54">
        <v>3300000</v>
      </c>
      <c r="C43" s="54">
        <f>('[1]Detalle de ejecución-Enero 2026'!F163)</f>
        <v>33000</v>
      </c>
      <c r="D43" s="63">
        <f t="shared" si="3"/>
        <v>33000</v>
      </c>
      <c r="E43" s="51"/>
      <c r="F43" s="51"/>
      <c r="H43" s="51"/>
    </row>
    <row r="44" spans="1:8" s="43" customFormat="1" ht="19.899999999999999" customHeight="1" x14ac:dyDescent="0.2">
      <c r="A44" s="53" t="s">
        <v>170</v>
      </c>
      <c r="B44" s="54">
        <v>72000</v>
      </c>
      <c r="C44" s="54">
        <f>('[1]Detalle de ejecución-Enero 2026'!F169)</f>
        <v>0</v>
      </c>
      <c r="D44" s="63">
        <f t="shared" si="3"/>
        <v>0</v>
      </c>
      <c r="E44" s="51"/>
      <c r="F44" s="51"/>
      <c r="H44" s="51"/>
    </row>
    <row r="45" spans="1:8" s="43" customFormat="1" ht="19.899999999999999" customHeight="1" x14ac:dyDescent="0.2">
      <c r="A45" s="53" t="s">
        <v>171</v>
      </c>
      <c r="B45" s="54">
        <v>80000</v>
      </c>
      <c r="C45" s="54">
        <f>('[1]Detalle de ejecución-Enero 2026'!F177)</f>
        <v>0</v>
      </c>
      <c r="D45" s="63">
        <f t="shared" si="3"/>
        <v>0</v>
      </c>
      <c r="E45" s="51"/>
      <c r="F45" s="51"/>
      <c r="H45" s="51"/>
    </row>
    <row r="46" spans="1:8" s="43" customFormat="1" ht="19.899999999999999" customHeight="1" x14ac:dyDescent="0.2">
      <c r="A46" s="53" t="s">
        <v>172</v>
      </c>
      <c r="B46" s="54">
        <v>0</v>
      </c>
      <c r="C46" s="54">
        <f>('[1]Detalle de ejecución-Enero 2026'!F180)</f>
        <v>0</v>
      </c>
      <c r="D46" s="63">
        <f t="shared" si="3"/>
        <v>0</v>
      </c>
      <c r="E46" s="51"/>
      <c r="F46" s="51"/>
      <c r="H46" s="51"/>
    </row>
    <row r="47" spans="1:8" s="43" customFormat="1" ht="19.899999999999999" customHeight="1" x14ac:dyDescent="0.2">
      <c r="A47" s="53" t="s">
        <v>173</v>
      </c>
      <c r="B47" s="54">
        <v>150000</v>
      </c>
      <c r="C47" s="54">
        <f>('[1]Detalle de ejecución-Enero 2026'!F185)</f>
        <v>0</v>
      </c>
      <c r="D47" s="63">
        <f t="shared" si="3"/>
        <v>0</v>
      </c>
      <c r="E47" s="51"/>
      <c r="F47" s="51"/>
      <c r="H47" s="51"/>
    </row>
    <row r="48" spans="1:8" s="43" customFormat="1" ht="31.15" customHeight="1" x14ac:dyDescent="0.2">
      <c r="A48" s="61" t="s">
        <v>174</v>
      </c>
      <c r="B48" s="54">
        <v>12476800</v>
      </c>
      <c r="C48" s="54">
        <f>('[1]Detalle de ejecución-Enero 2026'!F190)</f>
        <v>445449.92</v>
      </c>
      <c r="D48" s="63">
        <f t="shared" si="3"/>
        <v>445449.92</v>
      </c>
      <c r="E48" s="51"/>
      <c r="F48" s="51"/>
      <c r="H48" s="51"/>
    </row>
    <row r="49" spans="1:8" s="43" customFormat="1" ht="19.899999999999999" customHeight="1" x14ac:dyDescent="0.2">
      <c r="A49" s="53" t="s">
        <v>175</v>
      </c>
      <c r="B49" s="54">
        <v>6177567</v>
      </c>
      <c r="C49" s="54">
        <f>('[1]Detalle de ejecución-Enero 2026'!F202)</f>
        <v>421799.13999999996</v>
      </c>
      <c r="D49" s="63">
        <f t="shared" si="3"/>
        <v>421799.13999999996</v>
      </c>
      <c r="E49" s="51"/>
      <c r="F49" s="51"/>
      <c r="H49" s="51"/>
    </row>
    <row r="50" spans="1:8" s="43" customFormat="1" ht="25.15" customHeight="1" x14ac:dyDescent="0.2">
      <c r="A50" s="61"/>
      <c r="B50" s="54"/>
      <c r="C50" s="54"/>
      <c r="D50" s="55"/>
      <c r="E50" s="51"/>
      <c r="F50" s="51"/>
      <c r="H50" s="51"/>
    </row>
    <row r="51" spans="1:8" s="43" customFormat="1" ht="25.15" customHeight="1" x14ac:dyDescent="0.25">
      <c r="A51" s="48" t="s">
        <v>176</v>
      </c>
      <c r="B51" s="49">
        <f>SUM(B52:B59)</f>
        <v>4300000</v>
      </c>
      <c r="C51" s="49">
        <f>SUM(C52:C59)</f>
        <v>0</v>
      </c>
      <c r="D51" s="50">
        <f t="shared" si="3"/>
        <v>0</v>
      </c>
      <c r="E51" s="51"/>
      <c r="F51" s="52"/>
    </row>
    <row r="52" spans="1:8" s="43" customFormat="1" ht="19.899999999999999" customHeight="1" x14ac:dyDescent="0.2">
      <c r="A52" s="53" t="s">
        <v>177</v>
      </c>
      <c r="B52" s="54">
        <v>4300000</v>
      </c>
      <c r="C52" s="54">
        <f>('[1]Detalle de ejecución-Enero 2026'!F224)</f>
        <v>0</v>
      </c>
      <c r="D52" s="63">
        <f t="shared" si="3"/>
        <v>0</v>
      </c>
      <c r="E52" s="51"/>
      <c r="F52" s="51"/>
      <c r="H52" s="51"/>
    </row>
    <row r="53" spans="1:8" s="43" customFormat="1" ht="33" customHeight="1" x14ac:dyDescent="0.2">
      <c r="A53" s="61" t="s">
        <v>178</v>
      </c>
      <c r="B53" s="54">
        <v>0</v>
      </c>
      <c r="C53" s="54">
        <v>0</v>
      </c>
      <c r="D53" s="63">
        <f t="shared" si="3"/>
        <v>0</v>
      </c>
      <c r="E53" s="51"/>
      <c r="F53" s="51"/>
      <c r="H53" s="51"/>
    </row>
    <row r="54" spans="1:8" s="43" customFormat="1" ht="33" customHeight="1" x14ac:dyDescent="0.2">
      <c r="A54" s="61" t="s">
        <v>179</v>
      </c>
      <c r="B54" s="54">
        <v>0</v>
      </c>
      <c r="C54" s="54">
        <v>0</v>
      </c>
      <c r="D54" s="63">
        <f t="shared" si="3"/>
        <v>0</v>
      </c>
      <c r="E54" s="51"/>
      <c r="F54" s="51"/>
      <c r="H54" s="51"/>
    </row>
    <row r="55" spans="1:8" s="43" customFormat="1" ht="33" customHeight="1" x14ac:dyDescent="0.2">
      <c r="A55" s="61" t="s">
        <v>180</v>
      </c>
      <c r="B55" s="54">
        <v>0</v>
      </c>
      <c r="C55" s="54">
        <v>0</v>
      </c>
      <c r="D55" s="63">
        <f t="shared" si="3"/>
        <v>0</v>
      </c>
      <c r="E55" s="51"/>
      <c r="F55" s="51"/>
      <c r="H55" s="51"/>
    </row>
    <row r="56" spans="1:8" s="43" customFormat="1" ht="33" customHeight="1" x14ac:dyDescent="0.2">
      <c r="A56" s="61" t="s">
        <v>181</v>
      </c>
      <c r="B56" s="54">
        <v>0</v>
      </c>
      <c r="C56" s="54">
        <v>0</v>
      </c>
      <c r="D56" s="63">
        <f t="shared" si="3"/>
        <v>0</v>
      </c>
      <c r="E56" s="51"/>
      <c r="F56" s="51"/>
      <c r="H56" s="51"/>
    </row>
    <row r="57" spans="1:8" s="43" customFormat="1" ht="19.899999999999999" customHeight="1" x14ac:dyDescent="0.2">
      <c r="A57" s="53" t="s">
        <v>182</v>
      </c>
      <c r="B57" s="54">
        <v>0</v>
      </c>
      <c r="C57" s="54">
        <v>0</v>
      </c>
      <c r="D57" s="63">
        <f t="shared" si="3"/>
        <v>0</v>
      </c>
      <c r="E57" s="51"/>
      <c r="F57" s="51"/>
      <c r="H57" s="51"/>
    </row>
    <row r="58" spans="1:8" s="43" customFormat="1" ht="19.899999999999999" customHeight="1" x14ac:dyDescent="0.2">
      <c r="A58" s="53" t="s">
        <v>183</v>
      </c>
      <c r="B58" s="54">
        <v>0</v>
      </c>
      <c r="C58" s="54">
        <v>0</v>
      </c>
      <c r="D58" s="63">
        <f t="shared" si="3"/>
        <v>0</v>
      </c>
      <c r="E58" s="51"/>
      <c r="F58" s="51"/>
      <c r="H58" s="51"/>
    </row>
    <row r="59" spans="1:8" s="43" customFormat="1" ht="33" customHeight="1" x14ac:dyDescent="0.2">
      <c r="A59" s="61" t="s">
        <v>184</v>
      </c>
      <c r="B59" s="54">
        <v>0</v>
      </c>
      <c r="C59" s="54">
        <v>0</v>
      </c>
      <c r="D59" s="63">
        <f t="shared" si="3"/>
        <v>0</v>
      </c>
      <c r="E59" s="51"/>
      <c r="F59" s="51"/>
      <c r="H59" s="51"/>
    </row>
    <row r="60" spans="1:8" s="43" customFormat="1" ht="25.15" customHeight="1" x14ac:dyDescent="0.2">
      <c r="A60" s="61"/>
      <c r="B60" s="54"/>
      <c r="C60" s="54"/>
      <c r="D60" s="55"/>
      <c r="E60" s="51"/>
      <c r="F60" s="51"/>
      <c r="H60" s="51"/>
    </row>
    <row r="61" spans="1:8" s="43" customFormat="1" ht="25.15" customHeight="1" x14ac:dyDescent="0.25">
      <c r="A61" s="48" t="s">
        <v>185</v>
      </c>
      <c r="B61" s="49">
        <f>SUM(B62:B68)</f>
        <v>2063925000</v>
      </c>
      <c r="C61" s="49">
        <f>SUM(C62:C68)</f>
        <v>35304110.490000002</v>
      </c>
      <c r="D61" s="50">
        <f t="shared" si="3"/>
        <v>35304110.490000002</v>
      </c>
      <c r="E61" s="51"/>
      <c r="F61" s="52"/>
    </row>
    <row r="62" spans="1:8" s="43" customFormat="1" ht="19.899999999999999" customHeight="1" x14ac:dyDescent="0.2">
      <c r="A62" s="53" t="s">
        <v>186</v>
      </c>
      <c r="B62" s="54">
        <v>8000000</v>
      </c>
      <c r="C62" s="54">
        <f>('[1]Detalle de ejecución-Enero 2026'!F231)</f>
        <v>0</v>
      </c>
      <c r="D62" s="63">
        <f t="shared" si="3"/>
        <v>0</v>
      </c>
      <c r="E62" s="51"/>
      <c r="F62" s="51"/>
      <c r="H62" s="51"/>
    </row>
    <row r="63" spans="1:8" s="43" customFormat="1" ht="33" customHeight="1" x14ac:dyDescent="0.2">
      <c r="A63" s="61" t="s">
        <v>187</v>
      </c>
      <c r="B63" s="54">
        <v>199000000</v>
      </c>
      <c r="C63" s="54">
        <f>('[1]Detalle de ejecución-Enero 2026'!F235)</f>
        <v>35304110.490000002</v>
      </c>
      <c r="D63" s="63">
        <f t="shared" si="3"/>
        <v>35304110.490000002</v>
      </c>
      <c r="E63" s="51"/>
      <c r="F63" s="51"/>
      <c r="H63" s="51"/>
    </row>
    <row r="64" spans="1:8" s="43" customFormat="1" ht="33" customHeight="1" x14ac:dyDescent="0.2">
      <c r="A64" s="61" t="s">
        <v>188</v>
      </c>
      <c r="B64" s="54">
        <v>0</v>
      </c>
      <c r="C64" s="54">
        <v>0</v>
      </c>
      <c r="D64" s="63">
        <f t="shared" si="3"/>
        <v>0</v>
      </c>
      <c r="E64" s="51"/>
      <c r="F64" s="51"/>
      <c r="H64" s="51"/>
    </row>
    <row r="65" spans="1:8" s="43" customFormat="1" ht="33" customHeight="1" x14ac:dyDescent="0.2">
      <c r="A65" s="61" t="s">
        <v>189</v>
      </c>
      <c r="B65" s="54">
        <v>1856925000</v>
      </c>
      <c r="C65" s="54">
        <v>0</v>
      </c>
      <c r="D65" s="63">
        <f t="shared" si="3"/>
        <v>0</v>
      </c>
      <c r="E65" s="51"/>
      <c r="F65" s="51"/>
      <c r="H65" s="51"/>
    </row>
    <row r="66" spans="1:8" s="43" customFormat="1" ht="33" customHeight="1" x14ac:dyDescent="0.2">
      <c r="A66" s="61" t="s">
        <v>190</v>
      </c>
      <c r="B66" s="54">
        <v>0</v>
      </c>
      <c r="C66" s="54">
        <v>0</v>
      </c>
      <c r="D66" s="63">
        <f t="shared" si="3"/>
        <v>0</v>
      </c>
      <c r="E66" s="51"/>
      <c r="F66" s="51"/>
      <c r="H66" s="51"/>
    </row>
    <row r="67" spans="1:8" s="43" customFormat="1" ht="19.899999999999999" customHeight="1" x14ac:dyDescent="0.2">
      <c r="A67" s="53" t="s">
        <v>191</v>
      </c>
      <c r="B67" s="54">
        <v>0</v>
      </c>
      <c r="C67" s="54">
        <v>0</v>
      </c>
      <c r="D67" s="63">
        <f t="shared" si="3"/>
        <v>0</v>
      </c>
      <c r="E67" s="51"/>
      <c r="F67" s="51"/>
      <c r="H67" s="51"/>
    </row>
    <row r="68" spans="1:8" s="43" customFormat="1" ht="33" customHeight="1" x14ac:dyDescent="0.2">
      <c r="A68" s="61" t="s">
        <v>192</v>
      </c>
      <c r="B68" s="54">
        <v>0</v>
      </c>
      <c r="C68" s="54">
        <v>0</v>
      </c>
      <c r="D68" s="63">
        <f t="shared" si="3"/>
        <v>0</v>
      </c>
      <c r="E68" s="51"/>
      <c r="F68" s="51"/>
      <c r="H68" s="51"/>
    </row>
    <row r="69" spans="1:8" s="43" customFormat="1" ht="25.15" customHeight="1" x14ac:dyDescent="0.2">
      <c r="A69" s="61"/>
      <c r="B69" s="54"/>
      <c r="C69" s="54"/>
      <c r="D69" s="55"/>
      <c r="E69" s="51"/>
      <c r="F69" s="51"/>
      <c r="H69" s="51"/>
    </row>
    <row r="70" spans="1:8" s="43" customFormat="1" ht="25.15" customHeight="1" x14ac:dyDescent="0.25">
      <c r="A70" s="48" t="s">
        <v>193</v>
      </c>
      <c r="B70" s="49">
        <f>SUM(B71:B78)</f>
        <v>42400000</v>
      </c>
      <c r="C70" s="49">
        <f>SUM(C71:C78)</f>
        <v>0</v>
      </c>
      <c r="D70" s="50">
        <f t="shared" si="3"/>
        <v>0</v>
      </c>
      <c r="E70" s="51"/>
      <c r="F70" s="52"/>
    </row>
    <row r="71" spans="1:8" s="43" customFormat="1" ht="19.899999999999999" customHeight="1" x14ac:dyDescent="0.2">
      <c r="A71" s="53" t="s">
        <v>194</v>
      </c>
      <c r="B71" s="54">
        <v>11200000</v>
      </c>
      <c r="C71" s="54">
        <f>('[1]Detalle de ejecución-Enero 2026'!F242)</f>
        <v>0</v>
      </c>
      <c r="D71" s="63">
        <f t="shared" si="3"/>
        <v>0</v>
      </c>
      <c r="E71" s="51"/>
      <c r="F71" s="51"/>
      <c r="H71" s="51"/>
    </row>
    <row r="72" spans="1:8" s="43" customFormat="1" ht="33" customHeight="1" x14ac:dyDescent="0.2">
      <c r="A72" s="61" t="s">
        <v>195</v>
      </c>
      <c r="B72" s="54">
        <v>700000</v>
      </c>
      <c r="C72" s="54">
        <f>('[1]Detalle de ejecución-Enero 2026'!F248)</f>
        <v>0</v>
      </c>
      <c r="D72" s="63">
        <f t="shared" si="3"/>
        <v>0</v>
      </c>
      <c r="E72" s="51"/>
      <c r="F72" s="51"/>
      <c r="H72" s="51"/>
    </row>
    <row r="73" spans="1:8" s="43" customFormat="1" ht="33" customHeight="1" x14ac:dyDescent="0.2">
      <c r="A73" s="61" t="s">
        <v>196</v>
      </c>
      <c r="B73" s="54">
        <v>17000000</v>
      </c>
      <c r="C73" s="54">
        <f>('[1]Detalle de ejecución-Enero 2026'!F253)</f>
        <v>0</v>
      </c>
      <c r="D73" s="63">
        <f t="shared" si="3"/>
        <v>0</v>
      </c>
      <c r="E73" s="51"/>
      <c r="F73" s="51"/>
      <c r="H73" s="51"/>
    </row>
    <row r="74" spans="1:8" s="43" customFormat="1" ht="19.899999999999999" customHeight="1" x14ac:dyDescent="0.2">
      <c r="A74" s="53" t="s">
        <v>197</v>
      </c>
      <c r="B74" s="54">
        <v>8500000</v>
      </c>
      <c r="C74" s="54">
        <f>('[1]Detalle de ejecución-Enero 2026'!F256)</f>
        <v>0</v>
      </c>
      <c r="D74" s="63">
        <f t="shared" si="3"/>
        <v>0</v>
      </c>
      <c r="E74" s="51"/>
      <c r="F74" s="51"/>
      <c r="H74" s="51"/>
    </row>
    <row r="75" spans="1:8" s="43" customFormat="1" ht="19.899999999999999" customHeight="1" x14ac:dyDescent="0.2">
      <c r="A75" s="53" t="s">
        <v>198</v>
      </c>
      <c r="B75" s="54">
        <v>0</v>
      </c>
      <c r="C75" s="54">
        <f>('[1]Detalle de ejecución-Enero 2026'!F264)</f>
        <v>0</v>
      </c>
      <c r="D75" s="63">
        <f t="shared" si="3"/>
        <v>0</v>
      </c>
      <c r="E75" s="51"/>
      <c r="F75" s="51"/>
      <c r="H75" s="51"/>
    </row>
    <row r="76" spans="1:8" s="43" customFormat="1" ht="19.899999999999999" customHeight="1" x14ac:dyDescent="0.2">
      <c r="A76" s="53" t="s">
        <v>199</v>
      </c>
      <c r="B76" s="54">
        <v>0</v>
      </c>
      <c r="C76" s="54">
        <v>0</v>
      </c>
      <c r="D76" s="63">
        <f t="shared" si="3"/>
        <v>0</v>
      </c>
      <c r="E76" s="51"/>
      <c r="F76" s="51"/>
      <c r="H76" s="51"/>
    </row>
    <row r="77" spans="1:8" s="43" customFormat="1" ht="19.899999999999999" customHeight="1" x14ac:dyDescent="0.2">
      <c r="A77" s="53" t="s">
        <v>200</v>
      </c>
      <c r="B77" s="54">
        <v>5000000</v>
      </c>
      <c r="C77" s="54">
        <v>0</v>
      </c>
      <c r="D77" s="63">
        <f t="shared" si="3"/>
        <v>0</v>
      </c>
      <c r="E77" s="51"/>
      <c r="F77" s="51"/>
      <c r="H77" s="51"/>
    </row>
    <row r="78" spans="1:8" s="43" customFormat="1" ht="33" customHeight="1" x14ac:dyDescent="0.2">
      <c r="A78" s="61" t="s">
        <v>201</v>
      </c>
      <c r="B78" s="54">
        <v>0</v>
      </c>
      <c r="C78" s="54">
        <v>0</v>
      </c>
      <c r="D78" s="63">
        <f t="shared" si="3"/>
        <v>0</v>
      </c>
      <c r="E78" s="51"/>
      <c r="F78" s="51"/>
      <c r="H78" s="51"/>
    </row>
    <row r="79" spans="1:8" s="43" customFormat="1" ht="25.15" customHeight="1" x14ac:dyDescent="0.2">
      <c r="A79" s="61"/>
      <c r="B79" s="54"/>
      <c r="C79" s="54"/>
      <c r="D79" s="55"/>
      <c r="E79" s="51"/>
      <c r="F79" s="51"/>
      <c r="H79" s="51"/>
    </row>
    <row r="80" spans="1:8" s="43" customFormat="1" ht="25.15" customHeight="1" x14ac:dyDescent="0.25">
      <c r="A80" s="48" t="s">
        <v>202</v>
      </c>
      <c r="B80" s="49">
        <f>SUM(B81:B83)</f>
        <v>5051659</v>
      </c>
      <c r="C80" s="49">
        <f>SUM(C81:C83)</f>
        <v>0</v>
      </c>
      <c r="D80" s="50">
        <f t="shared" si="3"/>
        <v>0</v>
      </c>
      <c r="E80" s="51"/>
      <c r="F80" s="52"/>
    </row>
    <row r="81" spans="1:8" s="43" customFormat="1" ht="19.899999999999999" customHeight="1" x14ac:dyDescent="0.2">
      <c r="A81" s="53" t="s">
        <v>203</v>
      </c>
      <c r="B81" s="54">
        <v>5051659</v>
      </c>
      <c r="C81" s="54">
        <v>0</v>
      </c>
      <c r="D81" s="63">
        <f t="shared" si="3"/>
        <v>0</v>
      </c>
      <c r="E81" s="51"/>
      <c r="F81" s="51"/>
      <c r="H81" s="51"/>
    </row>
    <row r="82" spans="1:8" s="43" customFormat="1" ht="19.899999999999999" customHeight="1" x14ac:dyDescent="0.2">
      <c r="A82" s="53" t="s">
        <v>204</v>
      </c>
      <c r="B82" s="54">
        <v>0</v>
      </c>
      <c r="C82" s="54">
        <v>0</v>
      </c>
      <c r="D82" s="63">
        <f t="shared" si="3"/>
        <v>0</v>
      </c>
      <c r="E82" s="51"/>
      <c r="F82" s="51"/>
      <c r="H82" s="51"/>
    </row>
    <row r="83" spans="1:8" s="43" customFormat="1" ht="19.899999999999999" customHeight="1" x14ac:dyDescent="0.2">
      <c r="A83" s="53" t="s">
        <v>205</v>
      </c>
      <c r="B83" s="54">
        <v>0</v>
      </c>
      <c r="C83" s="54">
        <v>0</v>
      </c>
      <c r="D83" s="63">
        <f t="shared" si="3"/>
        <v>0</v>
      </c>
      <c r="E83" s="51"/>
      <c r="F83" s="51"/>
      <c r="H83" s="51"/>
    </row>
    <row r="84" spans="1:8" s="43" customFormat="1" ht="25.15" customHeight="1" x14ac:dyDescent="0.2">
      <c r="A84" s="61"/>
      <c r="B84" s="54"/>
      <c r="C84" s="54"/>
      <c r="D84" s="55"/>
      <c r="E84" s="51"/>
      <c r="F84" s="51"/>
      <c r="H84" s="51"/>
    </row>
    <row r="85" spans="1:8" s="43" customFormat="1" ht="33" customHeight="1" x14ac:dyDescent="0.25">
      <c r="A85" s="48" t="s">
        <v>206</v>
      </c>
      <c r="B85" s="49">
        <f>SUM(B86:B87)</f>
        <v>0</v>
      </c>
      <c r="C85" s="49">
        <f>SUM(C86:C87)</f>
        <v>0</v>
      </c>
      <c r="D85" s="60">
        <f t="shared" si="3"/>
        <v>0</v>
      </c>
      <c r="E85" s="51"/>
      <c r="F85" s="52"/>
    </row>
    <row r="86" spans="1:8" s="43" customFormat="1" ht="19.899999999999999" customHeight="1" x14ac:dyDescent="0.2">
      <c r="A86" s="53" t="s">
        <v>207</v>
      </c>
      <c r="B86" s="54">
        <v>0</v>
      </c>
      <c r="C86" s="54">
        <v>0</v>
      </c>
      <c r="D86" s="63">
        <f t="shared" si="3"/>
        <v>0</v>
      </c>
      <c r="E86" s="51"/>
      <c r="F86" s="51"/>
      <c r="H86" s="51"/>
    </row>
    <row r="87" spans="1:8" s="43" customFormat="1" ht="33" customHeight="1" x14ac:dyDescent="0.2">
      <c r="A87" s="61" t="s">
        <v>208</v>
      </c>
      <c r="B87" s="54">
        <v>0</v>
      </c>
      <c r="C87" s="54">
        <v>0</v>
      </c>
      <c r="D87" s="63">
        <f t="shared" si="3"/>
        <v>0</v>
      </c>
      <c r="E87" s="51"/>
      <c r="F87" s="51"/>
      <c r="H87" s="51"/>
    </row>
    <row r="88" spans="1:8" s="43" customFormat="1" ht="25.15" customHeight="1" x14ac:dyDescent="0.2">
      <c r="A88" s="61"/>
      <c r="B88" s="54"/>
      <c r="C88" s="54"/>
      <c r="D88" s="55"/>
      <c r="E88" s="51"/>
      <c r="F88" s="51"/>
      <c r="H88" s="51"/>
    </row>
    <row r="89" spans="1:8" s="43" customFormat="1" ht="25.15" customHeight="1" x14ac:dyDescent="0.25">
      <c r="A89" s="48" t="s">
        <v>209</v>
      </c>
      <c r="B89" s="49">
        <f>SUM(B90:B91)</f>
        <v>0</v>
      </c>
      <c r="C89" s="49">
        <f>SUM(C90:C91)</f>
        <v>0</v>
      </c>
      <c r="D89" s="50">
        <f t="shared" si="3"/>
        <v>0</v>
      </c>
      <c r="E89" s="51"/>
      <c r="F89" s="52"/>
    </row>
    <row r="90" spans="1:8" s="43" customFormat="1" ht="19.899999999999999" customHeight="1" x14ac:dyDescent="0.2">
      <c r="A90" s="53" t="s">
        <v>210</v>
      </c>
      <c r="B90" s="54">
        <v>0</v>
      </c>
      <c r="C90" s="54">
        <v>0</v>
      </c>
      <c r="D90" s="63">
        <f t="shared" si="3"/>
        <v>0</v>
      </c>
      <c r="E90" s="51"/>
      <c r="F90" s="51"/>
      <c r="H90" s="51"/>
    </row>
    <row r="91" spans="1:8" s="43" customFormat="1" ht="19.899999999999999" customHeight="1" x14ac:dyDescent="0.2">
      <c r="A91" s="53" t="s">
        <v>211</v>
      </c>
      <c r="B91" s="54">
        <v>0</v>
      </c>
      <c r="C91" s="54">
        <v>0</v>
      </c>
      <c r="D91" s="63">
        <f t="shared" si="3"/>
        <v>0</v>
      </c>
      <c r="E91" s="51"/>
      <c r="F91" s="51"/>
      <c r="H91" s="51"/>
    </row>
    <row r="92" spans="1:8" s="43" customFormat="1" ht="25.15" customHeight="1" x14ac:dyDescent="0.2">
      <c r="A92" s="61"/>
      <c r="B92" s="54"/>
      <c r="C92" s="54"/>
      <c r="D92" s="55"/>
      <c r="E92" s="51"/>
      <c r="F92" s="51"/>
      <c r="H92" s="51"/>
    </row>
    <row r="93" spans="1:8" s="43" customFormat="1" ht="25.15" customHeight="1" x14ac:dyDescent="0.25">
      <c r="A93" s="48" t="s">
        <v>212</v>
      </c>
      <c r="B93" s="49">
        <f>SUM(B94:B98)</f>
        <v>0</v>
      </c>
      <c r="C93" s="49">
        <f>SUM(C94:C98)</f>
        <v>99821385</v>
      </c>
      <c r="D93" s="50">
        <f t="shared" si="3"/>
        <v>99821385</v>
      </c>
      <c r="E93" s="51"/>
      <c r="F93" s="52"/>
    </row>
    <row r="94" spans="1:8" s="43" customFormat="1" ht="19.899999999999999" customHeight="1" x14ac:dyDescent="0.2">
      <c r="A94" s="53" t="s">
        <v>213</v>
      </c>
      <c r="B94" s="54">
        <v>0</v>
      </c>
      <c r="C94" s="54">
        <v>0</v>
      </c>
      <c r="D94" s="63">
        <f>(C94)</f>
        <v>0</v>
      </c>
      <c r="E94" s="51"/>
      <c r="F94" s="51"/>
      <c r="H94" s="51"/>
    </row>
    <row r="95" spans="1:8" s="43" customFormat="1" ht="19.899999999999999" customHeight="1" x14ac:dyDescent="0.2">
      <c r="A95" s="53" t="s">
        <v>214</v>
      </c>
      <c r="B95" s="54">
        <v>0</v>
      </c>
      <c r="C95" s="54">
        <v>0</v>
      </c>
      <c r="D95" s="63">
        <f>(C95)</f>
        <v>0</v>
      </c>
      <c r="E95" s="51"/>
      <c r="F95" s="51"/>
      <c r="H95" s="51"/>
    </row>
    <row r="96" spans="1:8" s="43" customFormat="1" ht="19.899999999999999" customHeight="1" x14ac:dyDescent="0.2">
      <c r="A96" s="53" t="s">
        <v>215</v>
      </c>
      <c r="B96" s="54">
        <v>0</v>
      </c>
      <c r="C96" s="54">
        <f>+'[1]Notas Sobre la Ejecucion'!E173</f>
        <v>99821385</v>
      </c>
      <c r="D96" s="63">
        <f>(C96)</f>
        <v>99821385</v>
      </c>
      <c r="E96" s="51"/>
      <c r="F96" s="51"/>
      <c r="H96" s="51"/>
    </row>
    <row r="97" spans="1:8" s="43" customFormat="1" ht="19.899999999999999" customHeight="1" x14ac:dyDescent="0.2">
      <c r="A97" s="53" t="s">
        <v>216</v>
      </c>
      <c r="B97" s="54">
        <v>0</v>
      </c>
      <c r="C97" s="54">
        <v>0</v>
      </c>
      <c r="D97" s="63">
        <f t="shared" ref="D97:D98" si="4">(C97)</f>
        <v>0</v>
      </c>
      <c r="E97" s="51"/>
      <c r="F97" s="51"/>
      <c r="H97" s="51"/>
    </row>
    <row r="98" spans="1:8" s="43" customFormat="1" ht="19.899999999999999" customHeight="1" x14ac:dyDescent="0.2">
      <c r="A98" s="53" t="s">
        <v>217</v>
      </c>
      <c r="B98" s="54">
        <v>0</v>
      </c>
      <c r="C98" s="54">
        <v>0</v>
      </c>
      <c r="D98" s="63">
        <f t="shared" si="4"/>
        <v>0</v>
      </c>
      <c r="E98" s="51"/>
      <c r="F98" s="51"/>
      <c r="H98" s="51"/>
    </row>
    <row r="99" spans="1:8" s="43" customFormat="1" ht="25.15" customHeight="1" x14ac:dyDescent="0.2">
      <c r="A99" s="61"/>
      <c r="B99" s="54"/>
      <c r="C99" s="54"/>
      <c r="D99" s="55"/>
      <c r="E99" s="51"/>
      <c r="F99" s="51"/>
      <c r="H99" s="51"/>
    </row>
    <row r="100" spans="1:8" s="43" customFormat="1" ht="33" customHeight="1" x14ac:dyDescent="0.4">
      <c r="A100" s="58" t="s">
        <v>218</v>
      </c>
      <c r="B100" s="64">
        <f>B23+B30+B41+B51+B61+B70+B80+B85+B89+B93</f>
        <v>2531067026</v>
      </c>
      <c r="C100" s="64">
        <f>C23+C30+C41+C51+C61+C70+C80+C85+C89+C93</f>
        <v>155495779.34999999</v>
      </c>
      <c r="D100" s="65">
        <f>(D93+D22)</f>
        <v>155495779.34999999</v>
      </c>
      <c r="E100" s="51"/>
      <c r="F100" s="52"/>
      <c r="H100" s="51"/>
    </row>
    <row r="101" spans="1:8" s="43" customFormat="1" ht="15.75" thickBot="1" x14ac:dyDescent="0.25">
      <c r="A101" s="66"/>
      <c r="B101" s="67"/>
      <c r="C101" s="67"/>
      <c r="D101" s="68"/>
    </row>
    <row r="102" spans="1:8" s="43" customFormat="1" ht="15" x14ac:dyDescent="0.2">
      <c r="A102" s="23"/>
      <c r="D102" s="51"/>
    </row>
    <row r="103" spans="1:8" s="43" customFormat="1" ht="15" x14ac:dyDescent="0.2">
      <c r="A103" s="23"/>
      <c r="D103" s="51"/>
    </row>
    <row r="104" spans="1:8" s="43" customFormat="1" ht="15" x14ac:dyDescent="0.2">
      <c r="A104" s="23"/>
      <c r="D104" s="51"/>
    </row>
    <row r="105" spans="1:8" s="43" customFormat="1" ht="15" x14ac:dyDescent="0.2">
      <c r="A105" s="23"/>
      <c r="D105" s="51"/>
    </row>
    <row r="106" spans="1:8" s="43" customFormat="1" ht="15" x14ac:dyDescent="0.2">
      <c r="A106" s="69"/>
    </row>
    <row r="107" spans="1:8" s="43" customFormat="1" ht="21" customHeight="1" x14ac:dyDescent="0.2">
      <c r="A107" s="23" t="s">
        <v>219</v>
      </c>
      <c r="C107" s="23" t="s">
        <v>220</v>
      </c>
    </row>
    <row r="108" spans="1:8" s="43" customFormat="1" ht="21.6" customHeight="1" x14ac:dyDescent="0.25">
      <c r="A108" s="70" t="s">
        <v>221</v>
      </c>
      <c r="C108" s="70" t="s">
        <v>222</v>
      </c>
    </row>
    <row r="109" spans="1:8" s="43" customFormat="1" ht="15" x14ac:dyDescent="0.2"/>
    <row r="110" spans="1:8" s="43" customFormat="1" ht="15" x14ac:dyDescent="0.2"/>
    <row r="111" spans="1:8" s="43" customFormat="1" ht="15" x14ac:dyDescent="0.2"/>
    <row r="112" spans="1:8" s="43" customFormat="1" ht="15" x14ac:dyDescent="0.2"/>
    <row r="113" spans="1:2" s="43" customFormat="1" ht="15" x14ac:dyDescent="0.2"/>
    <row r="114" spans="1:2" s="43" customFormat="1" ht="18.75" customHeight="1" x14ac:dyDescent="0.2"/>
    <row r="115" spans="1:2" s="43" customFormat="1" ht="22.5" customHeight="1" x14ac:dyDescent="0.2">
      <c r="B115" s="23" t="s">
        <v>223</v>
      </c>
    </row>
    <row r="116" spans="1:2" s="43" customFormat="1" ht="20.45" customHeight="1" x14ac:dyDescent="0.25">
      <c r="A116" s="71"/>
      <c r="B116" s="71" t="s">
        <v>224</v>
      </c>
    </row>
    <row r="117" spans="1:2" s="43" customFormat="1" ht="20.45" customHeight="1" x14ac:dyDescent="0.25">
      <c r="A117" s="71"/>
      <c r="B117" s="71"/>
    </row>
    <row r="118" spans="1:2" s="43" customFormat="1" ht="20.45" customHeight="1" x14ac:dyDescent="0.25">
      <c r="A118" s="71"/>
      <c r="B118" s="71"/>
    </row>
    <row r="119" spans="1:2" s="43" customFormat="1" ht="20.45" customHeight="1" x14ac:dyDescent="0.25">
      <c r="A119" s="71"/>
      <c r="B119" s="71"/>
    </row>
    <row r="120" spans="1:2" s="43" customFormat="1" ht="20.45" customHeight="1" x14ac:dyDescent="0.25">
      <c r="A120" s="71"/>
      <c r="B120" s="71"/>
    </row>
    <row r="121" spans="1:2" s="43" customFormat="1" ht="20.45" customHeight="1" x14ac:dyDescent="0.25">
      <c r="A121" s="71"/>
      <c r="B121" s="71"/>
    </row>
    <row r="122" spans="1:2" s="43" customFormat="1" ht="20.45" customHeight="1" x14ac:dyDescent="0.25">
      <c r="A122" s="71"/>
      <c r="B122" s="71"/>
    </row>
    <row r="123" spans="1:2" s="43" customFormat="1" ht="20.45" customHeight="1" x14ac:dyDescent="0.25">
      <c r="A123" s="71"/>
      <c r="B123" s="71"/>
    </row>
    <row r="124" spans="1:2" s="43" customFormat="1" ht="20.45" customHeight="1" x14ac:dyDescent="0.25">
      <c r="A124" s="71"/>
      <c r="B124" s="71"/>
    </row>
    <row r="125" spans="1:2" s="43" customFormat="1" ht="20.45" customHeight="1" x14ac:dyDescent="0.25">
      <c r="A125" s="71"/>
      <c r="B125" s="71"/>
    </row>
    <row r="126" spans="1:2" s="43" customFormat="1" ht="20.45" customHeight="1" x14ac:dyDescent="0.25">
      <c r="A126" s="71"/>
      <c r="B126" s="71"/>
    </row>
    <row r="127" spans="1:2" s="43" customFormat="1" ht="20.45" customHeight="1" x14ac:dyDescent="0.25">
      <c r="A127" s="71"/>
      <c r="B127" s="71"/>
    </row>
    <row r="128" spans="1:2" s="43" customFormat="1" ht="20.45" customHeight="1" x14ac:dyDescent="0.25">
      <c r="A128" s="71"/>
      <c r="B128" s="71"/>
    </row>
    <row r="129" spans="1:2" s="43" customFormat="1" ht="20.45" customHeight="1" x14ac:dyDescent="0.25">
      <c r="A129" s="71"/>
      <c r="B129" s="71"/>
    </row>
    <row r="130" spans="1:2" s="43" customFormat="1" ht="20.45" customHeight="1" x14ac:dyDescent="0.25">
      <c r="A130" s="71"/>
      <c r="B130" s="71"/>
    </row>
    <row r="131" spans="1:2" ht="20.45" customHeight="1" x14ac:dyDescent="0.25">
      <c r="A131" s="72"/>
      <c r="B131" s="72"/>
    </row>
    <row r="132" spans="1:2" ht="20.45" customHeight="1" x14ac:dyDescent="0.25">
      <c r="A132" s="72"/>
      <c r="B132" s="72"/>
    </row>
    <row r="133" spans="1:2" ht="20.45" customHeight="1" x14ac:dyDescent="0.25">
      <c r="A133" s="72"/>
      <c r="B133" s="72"/>
    </row>
    <row r="134" spans="1:2" ht="20.45" customHeight="1" x14ac:dyDescent="0.25">
      <c r="A134" s="72"/>
      <c r="B134" s="72"/>
    </row>
    <row r="135" spans="1:2" ht="20.45" customHeight="1" x14ac:dyDescent="0.25">
      <c r="A135" s="72"/>
      <c r="B135" s="72"/>
    </row>
    <row r="136" spans="1:2" ht="20.45" customHeight="1" x14ac:dyDescent="0.25">
      <c r="A136" s="72"/>
      <c r="B136" s="72"/>
    </row>
    <row r="137" spans="1:2" ht="20.45" customHeight="1" x14ac:dyDescent="0.25">
      <c r="A137" s="72"/>
      <c r="B137" s="72"/>
    </row>
    <row r="138" spans="1:2" ht="20.45" customHeight="1" x14ac:dyDescent="0.25">
      <c r="A138" s="72"/>
      <c r="B138" s="72"/>
    </row>
    <row r="139" spans="1:2" ht="20.45" customHeight="1" x14ac:dyDescent="0.25">
      <c r="A139" s="72"/>
      <c r="B139" s="72"/>
    </row>
    <row r="140" spans="1:2" ht="20.45" customHeight="1" x14ac:dyDescent="0.25">
      <c r="A140" s="72"/>
      <c r="B140" s="72"/>
    </row>
    <row r="141" spans="1:2" ht="20.45" customHeight="1" x14ac:dyDescent="0.25">
      <c r="A141" s="72"/>
      <c r="B141" s="72"/>
    </row>
    <row r="142" spans="1:2" ht="20.45" customHeight="1" x14ac:dyDescent="0.25">
      <c r="A142" s="72"/>
      <c r="B142" s="72"/>
    </row>
    <row r="143" spans="1:2" ht="15" x14ac:dyDescent="0.25">
      <c r="A143" s="73"/>
    </row>
    <row r="145" spans="1:3" x14ac:dyDescent="0.2">
      <c r="A145" s="74"/>
    </row>
    <row r="146" spans="1:3" x14ac:dyDescent="0.2">
      <c r="A146" s="74"/>
      <c r="B146" s="75"/>
    </row>
    <row r="148" spans="1:3" x14ac:dyDescent="0.2">
      <c r="C148" s="75"/>
    </row>
    <row r="149" spans="1:3" ht="15" x14ac:dyDescent="0.25">
      <c r="A149" s="76"/>
      <c r="C149" s="72"/>
    </row>
    <row r="150" spans="1:3" x14ac:dyDescent="0.2">
      <c r="A150" s="76"/>
      <c r="B150" s="75"/>
      <c r="C150" s="75"/>
    </row>
    <row r="151" spans="1:3" x14ac:dyDescent="0.2">
      <c r="A151" s="76"/>
      <c r="B151" s="75"/>
      <c r="C151" s="75"/>
    </row>
    <row r="152" spans="1:3" ht="15" x14ac:dyDescent="0.25">
      <c r="A152" s="77"/>
      <c r="B152" s="72"/>
      <c r="C152" s="72"/>
    </row>
  </sheetData>
  <mergeCells count="4">
    <mergeCell ref="A8:D8"/>
    <mergeCell ref="A9:D9"/>
    <mergeCell ref="A10:D10"/>
    <mergeCell ref="A11:D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ejecución-Ene 2026</vt:lpstr>
      <vt:lpstr>Aplicaciones financieras Ene-26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Cuevas</dc:creator>
  <cp:lastModifiedBy>Celia Cuevas</cp:lastModifiedBy>
  <dcterms:created xsi:type="dcterms:W3CDTF">2026-02-24T18:28:34Z</dcterms:created>
  <dcterms:modified xsi:type="dcterms:W3CDTF">2026-02-24T18:34:12Z</dcterms:modified>
</cp:coreProperties>
</file>