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onpercloud-my.sharepoint.com/personal/dmarin_fonper_gov_do/Documents/Escritorio/"/>
    </mc:Choice>
  </mc:AlternateContent>
  <xr:revisionPtr revIDLastSave="0" documentId="8_{DDC49A81-8158-4844-8CCE-8AB731BF2300}" xr6:coauthVersionLast="47" xr6:coauthVersionMax="47" xr10:uidLastSave="{00000000-0000-0000-0000-000000000000}"/>
  <bookViews>
    <workbookView xWindow="-108" yWindow="-108" windowWidth="23256" windowHeight="12576" activeTab="1" xr2:uid="{9C85010E-94FC-4C13-B4DF-7AB7CF3EBCFB}"/>
  </bookViews>
  <sheets>
    <sheet name="Formato Presentacion Dic" sheetId="2" r:id="rId1"/>
    <sheet name="Aplicaciones Financieras Dic d" sheetId="1" r:id="rId2"/>
  </sheets>
  <externalReferences>
    <externalReference r:id="rId3"/>
  </externalReferences>
  <definedNames>
    <definedName name="_xlnm.Print_Area" localSheetId="1">'Aplicaciones Financieras Dic d'!$A$1:$O$79</definedName>
    <definedName name="_xlnm.Print_Area" localSheetId="0">'Formato Presentacion Dic'!$A$1:$E$63</definedName>
    <definedName name="_xlnm.Print_Titles" localSheetId="1">'Aplicaciones Financieras Dic d'!$1:$10</definedName>
    <definedName name="_xlnm.Print_Titles" localSheetId="0">'Formato Presentacion Dic'!$2:$13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" i="2" l="1"/>
  <c r="E51" i="2"/>
  <c r="E50" i="2"/>
  <c r="E49" i="2"/>
  <c r="E48" i="2"/>
  <c r="E47" i="2"/>
  <c r="E46" i="2"/>
  <c r="E45" i="2"/>
  <c r="E44" i="2"/>
  <c r="D44" i="2"/>
  <c r="C44" i="2"/>
  <c r="E43" i="2"/>
  <c r="E41" i="2" s="1"/>
  <c r="E42" i="2"/>
  <c r="D41" i="2"/>
  <c r="C41" i="2"/>
  <c r="E40" i="2"/>
  <c r="E39" i="2" s="1"/>
  <c r="D39" i="2"/>
  <c r="C39" i="2"/>
  <c r="E38" i="2"/>
  <c r="E37" i="2"/>
  <c r="E36" i="2"/>
  <c r="E35" i="2"/>
  <c r="E34" i="2"/>
  <c r="E33" i="2"/>
  <c r="E32" i="2"/>
  <c r="E31" i="2"/>
  <c r="E30" i="2" s="1"/>
  <c r="D30" i="2"/>
  <c r="D13" i="2" s="1"/>
  <c r="C30" i="2"/>
  <c r="E29" i="2"/>
  <c r="E28" i="2"/>
  <c r="E27" i="2"/>
  <c r="E26" i="2"/>
  <c r="E25" i="2"/>
  <c r="E24" i="2"/>
  <c r="E23" i="2"/>
  <c r="E22" i="2"/>
  <c r="E21" i="2"/>
  <c r="E20" i="2"/>
  <c r="D20" i="2"/>
  <c r="C20" i="2"/>
  <c r="E19" i="2"/>
  <c r="E18" i="2"/>
  <c r="E17" i="2"/>
  <c r="E16" i="2"/>
  <c r="E15" i="2"/>
  <c r="E14" i="2"/>
  <c r="E13" i="2" s="1"/>
  <c r="D14" i="2"/>
  <c r="C14" i="2"/>
  <c r="C13" i="2"/>
  <c r="N67" i="1"/>
  <c r="N66" i="1" s="1"/>
  <c r="M67" i="1"/>
  <c r="L67" i="1"/>
  <c r="K67" i="1"/>
  <c r="J67" i="1"/>
  <c r="J66" i="1" s="1"/>
  <c r="G67" i="1"/>
  <c r="G66" i="1" s="1"/>
  <c r="F67" i="1"/>
  <c r="E67" i="1"/>
  <c r="D67" i="1"/>
  <c r="D66" i="1" s="1"/>
  <c r="C67" i="1"/>
  <c r="C66" i="1" s="1"/>
  <c r="M66" i="1"/>
  <c r="L66" i="1"/>
  <c r="K66" i="1"/>
  <c r="I66" i="1"/>
  <c r="H66" i="1"/>
  <c r="F66" i="1"/>
  <c r="E66" i="1"/>
  <c r="B66" i="1"/>
  <c r="O65" i="1"/>
  <c r="M65" i="1"/>
  <c r="L65" i="1"/>
  <c r="N64" i="1"/>
  <c r="M64" i="1"/>
  <c r="L64" i="1"/>
  <c r="K64" i="1"/>
  <c r="J64" i="1"/>
  <c r="F64" i="1"/>
  <c r="O64" i="1" s="1"/>
  <c r="E64" i="1"/>
  <c r="N63" i="1"/>
  <c r="M63" i="1"/>
  <c r="L63" i="1"/>
  <c r="K63" i="1"/>
  <c r="J63" i="1"/>
  <c r="F63" i="1"/>
  <c r="O63" i="1" s="1"/>
  <c r="E63" i="1"/>
  <c r="N62" i="1"/>
  <c r="M62" i="1"/>
  <c r="L62" i="1"/>
  <c r="K62" i="1"/>
  <c r="F62" i="1"/>
  <c r="E62" i="1"/>
  <c r="O62" i="1" s="1"/>
  <c r="N61" i="1"/>
  <c r="M61" i="1"/>
  <c r="L61" i="1"/>
  <c r="K61" i="1"/>
  <c r="J61" i="1"/>
  <c r="F61" i="1"/>
  <c r="E61" i="1"/>
  <c r="O61" i="1" s="1"/>
  <c r="N60" i="1"/>
  <c r="M60" i="1"/>
  <c r="L60" i="1"/>
  <c r="K60" i="1"/>
  <c r="J60" i="1"/>
  <c r="F60" i="1"/>
  <c r="E60" i="1"/>
  <c r="O60" i="1" s="1"/>
  <c r="N59" i="1"/>
  <c r="M59" i="1"/>
  <c r="L59" i="1"/>
  <c r="K59" i="1"/>
  <c r="J59" i="1"/>
  <c r="F59" i="1"/>
  <c r="E59" i="1"/>
  <c r="O59" i="1" s="1"/>
  <c r="N58" i="1"/>
  <c r="M58" i="1"/>
  <c r="M57" i="1" s="1"/>
  <c r="L58" i="1"/>
  <c r="L57" i="1" s="1"/>
  <c r="K58" i="1"/>
  <c r="F58" i="1"/>
  <c r="E58" i="1"/>
  <c r="E57" i="1" s="1"/>
  <c r="D58" i="1"/>
  <c r="D57" i="1" s="1"/>
  <c r="C58" i="1"/>
  <c r="O58" i="1" s="1"/>
  <c r="O57" i="1" s="1"/>
  <c r="N57" i="1"/>
  <c r="K57" i="1"/>
  <c r="J57" i="1"/>
  <c r="I57" i="1"/>
  <c r="H57" i="1"/>
  <c r="G57" i="1"/>
  <c r="F57" i="1"/>
  <c r="C57" i="1"/>
  <c r="B57" i="1"/>
  <c r="N55" i="1"/>
  <c r="M55" i="1"/>
  <c r="L55" i="1"/>
  <c r="L53" i="1" s="1"/>
  <c r="K55" i="1"/>
  <c r="J55" i="1"/>
  <c r="F55" i="1"/>
  <c r="E55" i="1"/>
  <c r="D55" i="1"/>
  <c r="O55" i="1" s="1"/>
  <c r="N54" i="1"/>
  <c r="M54" i="1"/>
  <c r="M53" i="1" s="1"/>
  <c r="L54" i="1"/>
  <c r="K54" i="1"/>
  <c r="J54" i="1"/>
  <c r="J53" i="1" s="1"/>
  <c r="F54" i="1"/>
  <c r="F53" i="1" s="1"/>
  <c r="E54" i="1"/>
  <c r="E53" i="1" s="1"/>
  <c r="D54" i="1"/>
  <c r="C54" i="1"/>
  <c r="O54" i="1" s="1"/>
  <c r="O53" i="1" s="1"/>
  <c r="N53" i="1"/>
  <c r="K53" i="1"/>
  <c r="I53" i="1"/>
  <c r="H53" i="1"/>
  <c r="G53" i="1"/>
  <c r="D53" i="1"/>
  <c r="C53" i="1"/>
  <c r="B53" i="1"/>
  <c r="N51" i="1"/>
  <c r="N50" i="1" s="1"/>
  <c r="M51" i="1"/>
  <c r="M50" i="1" s="1"/>
  <c r="L51" i="1"/>
  <c r="K51" i="1"/>
  <c r="J51" i="1"/>
  <c r="J50" i="1" s="1"/>
  <c r="F51" i="1"/>
  <c r="F50" i="1" s="1"/>
  <c r="E51" i="1"/>
  <c r="E50" i="1" s="1"/>
  <c r="D51" i="1"/>
  <c r="C51" i="1"/>
  <c r="C50" i="1" s="1"/>
  <c r="L50" i="1"/>
  <c r="K50" i="1"/>
  <c r="I50" i="1"/>
  <c r="H50" i="1"/>
  <c r="G50" i="1"/>
  <c r="D50" i="1"/>
  <c r="B50" i="1"/>
  <c r="N48" i="1"/>
  <c r="M48" i="1"/>
  <c r="M40" i="1" s="1"/>
  <c r="L48" i="1"/>
  <c r="K48" i="1"/>
  <c r="J48" i="1"/>
  <c r="F48" i="1"/>
  <c r="E48" i="1"/>
  <c r="C48" i="1"/>
  <c r="O48" i="1" s="1"/>
  <c r="N47" i="1"/>
  <c r="M47" i="1"/>
  <c r="L47" i="1"/>
  <c r="K47" i="1"/>
  <c r="J47" i="1"/>
  <c r="F47" i="1"/>
  <c r="E47" i="1"/>
  <c r="C47" i="1"/>
  <c r="O47" i="1" s="1"/>
  <c r="O46" i="1"/>
  <c r="N46" i="1"/>
  <c r="M46" i="1"/>
  <c r="L46" i="1"/>
  <c r="K46" i="1"/>
  <c r="J46" i="1"/>
  <c r="F46" i="1"/>
  <c r="E46" i="1"/>
  <c r="O45" i="1"/>
  <c r="N45" i="1"/>
  <c r="M45" i="1"/>
  <c r="L45" i="1"/>
  <c r="K45" i="1"/>
  <c r="J45" i="1"/>
  <c r="F45" i="1"/>
  <c r="E45" i="1"/>
  <c r="O44" i="1"/>
  <c r="N44" i="1"/>
  <c r="M44" i="1"/>
  <c r="L44" i="1"/>
  <c r="K44" i="1"/>
  <c r="J44" i="1"/>
  <c r="F44" i="1"/>
  <c r="E44" i="1"/>
  <c r="O43" i="1"/>
  <c r="N43" i="1"/>
  <c r="M43" i="1"/>
  <c r="L43" i="1"/>
  <c r="K43" i="1"/>
  <c r="J43" i="1"/>
  <c r="F43" i="1"/>
  <c r="E43" i="1"/>
  <c r="O42" i="1"/>
  <c r="N42" i="1"/>
  <c r="M42" i="1"/>
  <c r="L42" i="1"/>
  <c r="K42" i="1"/>
  <c r="J42" i="1"/>
  <c r="F42" i="1"/>
  <c r="E42" i="1"/>
  <c r="N41" i="1"/>
  <c r="N40" i="1" s="1"/>
  <c r="M41" i="1"/>
  <c r="L41" i="1"/>
  <c r="L40" i="1" s="1"/>
  <c r="K41" i="1"/>
  <c r="J41" i="1"/>
  <c r="J40" i="1" s="1"/>
  <c r="F41" i="1"/>
  <c r="F40" i="1" s="1"/>
  <c r="E41" i="1"/>
  <c r="C41" i="1"/>
  <c r="C40" i="1" s="1"/>
  <c r="K40" i="1"/>
  <c r="I40" i="1"/>
  <c r="H40" i="1"/>
  <c r="G40" i="1"/>
  <c r="E40" i="1"/>
  <c r="D40" i="1"/>
  <c r="B40" i="1"/>
  <c r="N38" i="1"/>
  <c r="M38" i="1"/>
  <c r="L38" i="1"/>
  <c r="K38" i="1"/>
  <c r="O38" i="1" s="1"/>
  <c r="J38" i="1"/>
  <c r="F38" i="1"/>
  <c r="E38" i="1"/>
  <c r="N37" i="1"/>
  <c r="M37" i="1"/>
  <c r="L37" i="1"/>
  <c r="K37" i="1"/>
  <c r="J37" i="1"/>
  <c r="F37" i="1"/>
  <c r="E37" i="1"/>
  <c r="C37" i="1"/>
  <c r="O37" i="1" s="1"/>
  <c r="O36" i="1"/>
  <c r="N36" i="1"/>
  <c r="M36" i="1"/>
  <c r="L36" i="1"/>
  <c r="K36" i="1"/>
  <c r="J36" i="1"/>
  <c r="F36" i="1"/>
  <c r="E36" i="1"/>
  <c r="N35" i="1"/>
  <c r="M35" i="1"/>
  <c r="L35" i="1"/>
  <c r="K35" i="1"/>
  <c r="J35" i="1"/>
  <c r="F35" i="1"/>
  <c r="E35" i="1"/>
  <c r="C35" i="1"/>
  <c r="O35" i="1" s="1"/>
  <c r="N34" i="1"/>
  <c r="M34" i="1"/>
  <c r="L34" i="1"/>
  <c r="K34" i="1"/>
  <c r="J34" i="1"/>
  <c r="F34" i="1"/>
  <c r="E34" i="1"/>
  <c r="O34" i="1" s="1"/>
  <c r="N33" i="1"/>
  <c r="M33" i="1"/>
  <c r="L33" i="1"/>
  <c r="K33" i="1"/>
  <c r="J33" i="1"/>
  <c r="F33" i="1"/>
  <c r="E33" i="1"/>
  <c r="C33" i="1"/>
  <c r="O33" i="1" s="1"/>
  <c r="N32" i="1"/>
  <c r="M32" i="1"/>
  <c r="L32" i="1"/>
  <c r="K32" i="1"/>
  <c r="J32" i="1"/>
  <c r="F32" i="1"/>
  <c r="F29" i="1" s="1"/>
  <c r="E32" i="1"/>
  <c r="C32" i="1"/>
  <c r="O32" i="1" s="1"/>
  <c r="N31" i="1"/>
  <c r="M31" i="1"/>
  <c r="L31" i="1"/>
  <c r="K31" i="1"/>
  <c r="J31" i="1"/>
  <c r="F31" i="1"/>
  <c r="E31" i="1"/>
  <c r="C31" i="1"/>
  <c r="O31" i="1" s="1"/>
  <c r="N30" i="1"/>
  <c r="N29" i="1" s="1"/>
  <c r="M30" i="1"/>
  <c r="L30" i="1"/>
  <c r="K30" i="1"/>
  <c r="K29" i="1" s="1"/>
  <c r="J30" i="1"/>
  <c r="J29" i="1" s="1"/>
  <c r="F30" i="1"/>
  <c r="E30" i="1"/>
  <c r="E29" i="1" s="1"/>
  <c r="C30" i="1"/>
  <c r="C29" i="1" s="1"/>
  <c r="M29" i="1"/>
  <c r="L29" i="1"/>
  <c r="I29" i="1"/>
  <c r="H29" i="1"/>
  <c r="G29" i="1"/>
  <c r="D29" i="1"/>
  <c r="B29" i="1"/>
  <c r="N27" i="1"/>
  <c r="M27" i="1"/>
  <c r="L27" i="1"/>
  <c r="K27" i="1"/>
  <c r="J27" i="1"/>
  <c r="F27" i="1"/>
  <c r="E27" i="1"/>
  <c r="D27" i="1"/>
  <c r="O27" i="1" s="1"/>
  <c r="N26" i="1"/>
  <c r="M26" i="1"/>
  <c r="L26" i="1"/>
  <c r="K26" i="1"/>
  <c r="J26" i="1"/>
  <c r="F26" i="1"/>
  <c r="E26" i="1"/>
  <c r="D26" i="1"/>
  <c r="O26" i="1" s="1"/>
  <c r="N25" i="1"/>
  <c r="M25" i="1"/>
  <c r="L25" i="1"/>
  <c r="K25" i="1"/>
  <c r="J25" i="1"/>
  <c r="F25" i="1"/>
  <c r="E25" i="1"/>
  <c r="D25" i="1"/>
  <c r="O25" i="1" s="1"/>
  <c r="N24" i="1"/>
  <c r="M24" i="1"/>
  <c r="M22" i="1" s="1"/>
  <c r="M69" i="1" s="1"/>
  <c r="L24" i="1"/>
  <c r="K24" i="1"/>
  <c r="J24" i="1"/>
  <c r="J22" i="1" s="1"/>
  <c r="J69" i="1" s="1"/>
  <c r="F24" i="1"/>
  <c r="E24" i="1"/>
  <c r="D24" i="1"/>
  <c r="C24" i="1"/>
  <c r="O24" i="1" s="1"/>
  <c r="N23" i="1"/>
  <c r="M23" i="1"/>
  <c r="L23" i="1"/>
  <c r="L22" i="1" s="1"/>
  <c r="K23" i="1"/>
  <c r="K22" i="1" s="1"/>
  <c r="K69" i="1" s="1"/>
  <c r="J23" i="1"/>
  <c r="F23" i="1"/>
  <c r="E23" i="1"/>
  <c r="E22" i="1" s="1"/>
  <c r="D23" i="1"/>
  <c r="O23" i="1" s="1"/>
  <c r="O22" i="1" s="1"/>
  <c r="C23" i="1"/>
  <c r="N22" i="1"/>
  <c r="I22" i="1"/>
  <c r="I69" i="1" s="1"/>
  <c r="H22" i="1"/>
  <c r="H69" i="1" s="1"/>
  <c r="G22" i="1"/>
  <c r="F22" i="1"/>
  <c r="B22" i="1"/>
  <c r="B69" i="1" s="1"/>
  <c r="L19" i="1"/>
  <c r="G19" i="1"/>
  <c r="D19" i="1"/>
  <c r="O17" i="1"/>
  <c r="N16" i="1"/>
  <c r="M16" i="1"/>
  <c r="L16" i="1"/>
  <c r="K16" i="1"/>
  <c r="J16" i="1"/>
  <c r="I16" i="1"/>
  <c r="H16" i="1"/>
  <c r="G16" i="1"/>
  <c r="F16" i="1"/>
  <c r="E16" i="1"/>
  <c r="D16" i="1"/>
  <c r="C16" i="1"/>
  <c r="O16" i="1" s="1"/>
  <c r="B16" i="1"/>
  <c r="O14" i="1"/>
  <c r="O13" i="1"/>
  <c r="O12" i="1" s="1"/>
  <c r="N12" i="1"/>
  <c r="N19" i="1" s="1"/>
  <c r="M12" i="1"/>
  <c r="M19" i="1" s="1"/>
  <c r="L12" i="1"/>
  <c r="K12" i="1"/>
  <c r="K19" i="1" s="1"/>
  <c r="J12" i="1"/>
  <c r="J19" i="1" s="1"/>
  <c r="I12" i="1"/>
  <c r="I19" i="1" s="1"/>
  <c r="H12" i="1"/>
  <c r="H19" i="1" s="1"/>
  <c r="G12" i="1"/>
  <c r="F12" i="1"/>
  <c r="F19" i="1" s="1"/>
  <c r="E12" i="1"/>
  <c r="E19" i="1" s="1"/>
  <c r="D12" i="1"/>
  <c r="C12" i="1"/>
  <c r="C19" i="1" s="1"/>
  <c r="B12" i="1"/>
  <c r="B19" i="1" s="1"/>
  <c r="L69" i="1" l="1"/>
  <c r="N69" i="1"/>
  <c r="E69" i="1"/>
  <c r="O19" i="1"/>
  <c r="F69" i="1"/>
  <c r="G69" i="1"/>
  <c r="O41" i="1"/>
  <c r="O40" i="1" s="1"/>
  <c r="O69" i="1" s="1"/>
  <c r="C22" i="1"/>
  <c r="C69" i="1" s="1"/>
  <c r="O51" i="1"/>
  <c r="O50" i="1" s="1"/>
  <c r="D22" i="1"/>
  <c r="D69" i="1" s="1"/>
  <c r="O30" i="1"/>
  <c r="O29" i="1" s="1"/>
  <c r="O67" i="1"/>
  <c r="O66" i="1" s="1"/>
  <c r="R69" i="1" l="1"/>
  <c r="P69" i="1" a="1"/>
  <c r="P69" i="1" s="1"/>
  <c r="Q6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<sst xmlns="http://schemas.openxmlformats.org/spreadsheetml/2006/main" count="171" uniqueCount="169">
  <si>
    <t>FONDO PATRIMONIAL DE LAS EMPRESAS REFORMADAS</t>
  </si>
  <si>
    <t>Año 2024</t>
  </si>
  <si>
    <t xml:space="preserve">Ejecución de Ingresos y Gastos y Aplicaciones Financieras </t>
  </si>
  <si>
    <t xml:space="preserve">Detalle </t>
  </si>
  <si>
    <t>Presupesto Aprobado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</si>
  <si>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</si>
  <si>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</si>
  <si>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</si>
  <si>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</si>
  <si>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</si>
  <si>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</si>
  <si>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</si>
  <si>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</si>
  <si>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</si>
  <si>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</si>
  <si>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</si>
  <si>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</si>
  <si>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</si>
  <si>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1 - INGRESOS:</t>
  </si>
  <si>
    <t>1.6.1 Renta de la Propiedad</t>
  </si>
  <si>
    <t>1.6.1.1- Dividendos</t>
  </si>
  <si>
    <t>1.6.1.2- Intereses</t>
  </si>
  <si>
    <t>1.6.4 Otros Ingresos</t>
  </si>
  <si>
    <t>1.6.4.1- Otros Ingresos Diversos</t>
  </si>
  <si>
    <t>TOTAL INGRESOS</t>
  </si>
  <si>
    <t>2 - GASTOS:</t>
  </si>
  <si>
    <t>2.1-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</si>
  <si>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</si>
  <si>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</si>
  <si>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</si>
  <si>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</si>
  <si>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 xml:space="preserve">2.1.5 -Contribuciones a la Seguridad Social 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</si>
  <si>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</si>
  <si>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</si>
  <si>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</si>
  <si>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</si>
  <si>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</si>
  <si>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</si>
  <si>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</si>
  <si>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</si>
  <si>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Servic. no incluídos en concep. Ant.</t>
  </si>
  <si>
    <t>2.2.9 - Otras Contrataciones de Servicios</t>
  </si>
  <si>
    <t>2.3 - MATERIALES Y SUMINISTROS</t>
  </si>
  <si>
    <t>2.3.1 - Alimentos y Bebidas para Personas</t>
  </si>
  <si>
    <t>2.3.2 - Textiles y Vestuarios</t>
  </si>
  <si>
    <t>2.3.3 - Productos de Papel, Cartón e Impresos</t>
  </si>
  <si>
    <t>2.3.4 - Productos Farmacéuticos</t>
  </si>
  <si>
    <t>2.3.5 - Productos de Caucho, Cuero y Plástico</t>
  </si>
  <si>
    <t>2.3.6 - Productos Minerales</t>
  </si>
  <si>
    <t>2.3.7 - Combutibles, Lubricantes</t>
  </si>
  <si>
    <t>2.3.9 - Productos y Útiles Varios</t>
  </si>
  <si>
    <t>2.4 - TRANSFERENCIAS CORRIENTES</t>
  </si>
  <si>
    <t>2.4.1 - Transferencias Corrientes S. Privado</t>
  </si>
  <si>
    <t>2.5 - TRANSFERENCIAS DE CAPITAL</t>
  </si>
  <si>
    <t>2.5.1 - Transferencias de Capital ASFL</t>
  </si>
  <si>
    <t>2.5.2 - Transferencias de Capital al Gobierno</t>
  </si>
  <si>
    <t>2.6 - BIENES MUEBLES, INTANGIBLES</t>
  </si>
  <si>
    <t>2.6.1 - Mobiliario y Equipo</t>
  </si>
  <si>
    <t>2.6.2 - Mobiliario y Equipo Educacional y Educativo</t>
  </si>
  <si>
    <t>2.6.4 - Vehículos y Equipos de Transporte</t>
  </si>
  <si>
    <t>2.6.5 - Maquinarias y Otros Equipos</t>
  </si>
  <si>
    <t>2.6.6 - Equipos de Defensa y Seguridad</t>
  </si>
  <si>
    <t>2.6.8 - Bienes Intangibles</t>
  </si>
  <si>
    <t>2.6.9 - Edif. Estructuras Obj. Valor</t>
  </si>
  <si>
    <t>2.7 - OBRAS</t>
  </si>
  <si>
    <t>2.7.1 - Obras en Edificaciones</t>
  </si>
  <si>
    <t>TOTAL DE GASTOS</t>
  </si>
  <si>
    <t xml:space="preserve">          </t>
  </si>
  <si>
    <t xml:space="preserve">        </t>
  </si>
  <si>
    <t xml:space="preserve">                     Claudio Marte</t>
  </si>
  <si>
    <r>
      <t xml:space="preserve">           </t>
    </r>
    <r>
      <rPr>
        <b/>
        <sz val="16"/>
        <color theme="1"/>
        <rFont val="Museo Sans 100"/>
        <family val="3"/>
      </rPr>
      <t xml:space="preserve">              Marleny Medrano</t>
    </r>
    <r>
      <rPr>
        <sz val="16"/>
        <color theme="1"/>
        <rFont val="Museo Sans 100"/>
        <family val="3"/>
      </rPr>
      <t xml:space="preserve"> </t>
    </r>
  </si>
  <si>
    <t xml:space="preserve">           Encargado División Presupuesto</t>
  </si>
  <si>
    <t xml:space="preserve">                 Directora Administrativa y Financiera</t>
  </si>
  <si>
    <t xml:space="preserve">                                              </t>
  </si>
  <si>
    <r>
      <rPr>
        <b/>
        <sz val="14"/>
        <color theme="1"/>
        <rFont val="Museo Sans 100"/>
        <family val="3"/>
      </rPr>
      <t>José E. Florentino</t>
    </r>
    <r>
      <rPr>
        <sz val="14"/>
        <color theme="1"/>
        <rFont val="Museo Sans 100"/>
        <family val="3"/>
      </rPr>
      <t xml:space="preserve">    </t>
    </r>
  </si>
  <si>
    <t xml:space="preserve">                               Presidente</t>
  </si>
  <si>
    <t>Fondo Patrimonial de las Empresas Reformadas</t>
  </si>
  <si>
    <t>Reporte de Ejecución Presupuestaria del 1 al 31 de Diciembre</t>
  </si>
  <si>
    <t>En RD$</t>
  </si>
  <si>
    <t>No. Cta.</t>
  </si>
  <si>
    <t>Concepto de Cuenta</t>
  </si>
  <si>
    <t>Presupuesto Aprob.</t>
  </si>
  <si>
    <t>Presup. Modificado</t>
  </si>
  <si>
    <t>2</t>
  </si>
  <si>
    <t>Gastos</t>
  </si>
  <si>
    <t>2.1</t>
  </si>
  <si>
    <t>Remuneraciones y Contribuciones</t>
  </si>
  <si>
    <t>2.1.1</t>
  </si>
  <si>
    <t>Remuneraciones</t>
  </si>
  <si>
    <t>2.1.2</t>
  </si>
  <si>
    <t>Sobresueldos</t>
  </si>
  <si>
    <t>2.1.3</t>
  </si>
  <si>
    <t xml:space="preserve">Dietas y Gastos de Representación </t>
  </si>
  <si>
    <t>2.1.4</t>
  </si>
  <si>
    <t>Gratificaciones y Bonificaciones</t>
  </si>
  <si>
    <t>2.1.5</t>
  </si>
  <si>
    <t>Contribuciones a la Seguridad Social</t>
  </si>
  <si>
    <t>2.2</t>
  </si>
  <si>
    <t>Contratación de Servicios</t>
  </si>
  <si>
    <t>2.2.1</t>
  </si>
  <si>
    <t>Servicios Básicos</t>
  </si>
  <si>
    <t>2.2.2</t>
  </si>
  <si>
    <t>Publicidad, Impresión y Encuadernación</t>
  </si>
  <si>
    <t>2.2.3</t>
  </si>
  <si>
    <t xml:space="preserve">Viáticos </t>
  </si>
  <si>
    <t>2.2.4</t>
  </si>
  <si>
    <t>Transporte y Almacenaje</t>
  </si>
  <si>
    <t>2.2.5</t>
  </si>
  <si>
    <t>Alquileres</t>
  </si>
  <si>
    <t>2.2.6</t>
  </si>
  <si>
    <t>Seguros</t>
  </si>
  <si>
    <t>2.2.7</t>
  </si>
  <si>
    <t>Reparaciones e instalaciones</t>
  </si>
  <si>
    <t>2.2.8</t>
  </si>
  <si>
    <t>Otros servicios</t>
  </si>
  <si>
    <t>2.2.9</t>
  </si>
  <si>
    <t xml:space="preserve">Otras contrataciones de servicios </t>
  </si>
  <si>
    <t>2.3</t>
  </si>
  <si>
    <t>Materiales y Suministros</t>
  </si>
  <si>
    <t>2.3.1</t>
  </si>
  <si>
    <t>Alimentos y bebidas para personas</t>
  </si>
  <si>
    <t>2.3.2</t>
  </si>
  <si>
    <t>Textiles y Vestuarios</t>
  </si>
  <si>
    <t>2.3.3</t>
  </si>
  <si>
    <t>Productos de Papel, Cartón e Impresos</t>
  </si>
  <si>
    <t>2.3.4</t>
  </si>
  <si>
    <t>Productos Farmacéuticos</t>
  </si>
  <si>
    <t>2.3.5</t>
  </si>
  <si>
    <t>Productos de Cuero, Caucho y Plástico</t>
  </si>
  <si>
    <t>2.3.6</t>
  </si>
  <si>
    <t>Productos Minerales, Metálicos y no Metálicos</t>
  </si>
  <si>
    <t>2.3.7</t>
  </si>
  <si>
    <t>Combustibles y Lubricantes</t>
  </si>
  <si>
    <t>2.3.9</t>
  </si>
  <si>
    <t>Productos y Útiles Varios</t>
  </si>
  <si>
    <t>2.4</t>
  </si>
  <si>
    <t>Transferencias corrientes</t>
  </si>
  <si>
    <t>2.4.1</t>
  </si>
  <si>
    <t>Transferencias corrientes al Sector Privado</t>
  </si>
  <si>
    <t>2.5</t>
  </si>
  <si>
    <t>Transferencia de Capital</t>
  </si>
  <si>
    <t>2.5.1</t>
  </si>
  <si>
    <t>Transferencias de Capital a Asociaciones Privadas SFL</t>
  </si>
  <si>
    <t>2.5.2</t>
  </si>
  <si>
    <t>Transferencia a Gobierno Central</t>
  </si>
  <si>
    <t>2.6</t>
  </si>
  <si>
    <t>Bienes muebles, inmuebles e intangibles</t>
  </si>
  <si>
    <t>2.6.1</t>
  </si>
  <si>
    <t>Mobiliario y Equipo</t>
  </si>
  <si>
    <t>2.6.2</t>
  </si>
  <si>
    <t>Mobiliario y Equipo educacional y recreativo</t>
  </si>
  <si>
    <t>2.6.4</t>
  </si>
  <si>
    <t>Vehículos y Equipos de Transp. Tracción y Elevación</t>
  </si>
  <si>
    <t>2.6.5</t>
  </si>
  <si>
    <t>Maquinaria y otros Equipos</t>
  </si>
  <si>
    <t>2.6.6</t>
  </si>
  <si>
    <t>Equipos de defensa y seguridad</t>
  </si>
  <si>
    <t>2.6.8</t>
  </si>
  <si>
    <t>Bienes Intangibles</t>
  </si>
  <si>
    <t>2.6.9</t>
  </si>
  <si>
    <t>Edificios Estructuras tierras</t>
  </si>
  <si>
    <t>2.7</t>
  </si>
  <si>
    <t>Obras</t>
  </si>
  <si>
    <t>Claudio Marte</t>
  </si>
  <si>
    <t>Marleny Medrano</t>
  </si>
  <si>
    <t xml:space="preserve">  Encargado Presupuesto</t>
  </si>
  <si>
    <t>Directora Administrativa Financiera</t>
  </si>
  <si>
    <t>José E. Florentino</t>
  </si>
  <si>
    <t>Presidente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</si>
</sst>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4">
    <font>
      <sz val="10"/>
      <name val="Arial"/>
    </font>
    <font>
      <b/>
      <sz val="12"/>
      <name val="Museo Sans 100"/>
      <family val="3"/>
    </font>
    <font>
      <sz val="11"/>
      <color theme="1"/>
      <name val="Museo Sans 100"/>
      <family val="3"/>
    </font>
    <font>
      <b/>
      <sz val="14"/>
      <color theme="1"/>
      <name val="Museo Sans 100"/>
      <family val="3"/>
    </font>
    <font>
      <b/>
      <sz val="12"/>
      <color theme="1"/>
      <name val="Museo Sans 100"/>
      <family val="3"/>
    </font>
    <font>
      <b/>
      <sz val="11"/>
      <color theme="1"/>
      <name val="Museo Sans 100"/>
      <family val="3"/>
    </font>
    <font>
      <b/>
      <sz val="9"/>
      <color theme="1"/>
      <name val="Museo Sans 100"/>
      <family val="3"/>
    </font>
    <font>
      <sz val="10"/>
      <name val="Arial"/>
      <family val="2"/>
    </font>
    <font>
      <sz val="12"/>
      <color theme="1"/>
      <name val="Museo Sans 100"/>
      <family val="3"/>
    </font>
    <font>
      <b/>
      <sz val="10"/>
      <color theme="1"/>
      <name val="Museo Sans 100"/>
      <family val="3"/>
    </font>
    <font>
      <b/>
      <sz val="11"/>
      <name val="Museo Sans 100"/>
      <family val="3"/>
    </font>
    <font>
      <sz val="9"/>
      <color theme="1"/>
      <name val="Museo Sans 100"/>
      <family val="3"/>
    </font>
    <font>
      <sz val="10"/>
      <color theme="1"/>
      <name val="Museo Sans 100"/>
      <family val="3"/>
    </font>
    <font>
      <sz val="10"/>
      <color rgb="FFFF0000"/>
      <name val="Museo Sans 100"/>
      <family val="3"/>
    </font>
    <font>
      <sz val="10"/>
      <name val="Museo Sans 100"/>
      <family val="3"/>
    </font>
    <font>
      <b/>
      <u val="doubleAccounting"/>
      <sz val="10"/>
      <color theme="1"/>
      <name val="Museo Sans 100"/>
      <family val="3"/>
    </font>
    <font>
      <sz val="16"/>
      <color theme="1"/>
      <name val="Museo Sans 100"/>
      <family val="3"/>
    </font>
    <font>
      <b/>
      <sz val="16"/>
      <color theme="1"/>
      <name val="Museo Sans 100"/>
      <family val="3"/>
    </font>
    <font>
      <sz val="14"/>
      <color theme="1"/>
      <name val="Museo Sans 100"/>
      <family val="3"/>
    </font>
    <font>
      <sz val="12"/>
      <color rgb="FF000000"/>
      <name val="Times New Roman"/>
      <family val="1"/>
    </font>
    <font>
      <b/>
      <sz val="10"/>
      <name val="Museo Sans 100"/>
      <family val="3"/>
    </font>
    <font>
      <sz val="11"/>
      <color rgb="FFFF0000"/>
      <name val="Museo Sans 100"/>
      <family val="3"/>
    </font>
    <font>
      <b/>
      <sz val="9"/>
      <name val="Museo Sans 100"/>
      <family val="3"/>
    </font>
    <font>
      <sz val="9"/>
      <name val="Museo Sans 100"/>
      <family val="3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90">
    <xf numFmtId="0" fontId="0" fillId="0" borderId="0" xfId="0"/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6" fillId="0" borderId="1" xfId="0" applyFont="1" applyBorder="1" applyAlignment="1">
      <alignment vertical="center" wrapText="1"/>
    </xf>
    <xf numFmtId="43" fontId="8" fillId="0" borderId="1" xfId="1" applyFont="1" applyBorder="1" applyAlignment="1"/>
    <xf numFmtId="0" fontId="8" fillId="0" borderId="0" xfId="0" applyFont="1"/>
    <xf numFmtId="0" fontId="6" fillId="0" borderId="1" xfId="0" applyFont="1" applyBorder="1" applyAlignment="1">
      <alignment wrapText="1"/>
    </xf>
    <xf numFmtId="43" fontId="9" fillId="0" borderId="1" xfId="1" applyFont="1" applyBorder="1" applyAlignment="1">
      <alignment wrapText="1"/>
    </xf>
    <xf numFmtId="43" fontId="2" fillId="0" borderId="0" xfId="0" applyNumberFormat="1" applyFont="1"/>
    <xf numFmtId="43" fontId="10" fillId="0" borderId="0" xfId="0" applyNumberFormat="1" applyFont="1"/>
    <xf numFmtId="0" fontId="11" fillId="0" borderId="1" xfId="0" applyFont="1" applyBorder="1"/>
    <xf numFmtId="43" fontId="12" fillId="0" borderId="1" xfId="1" applyFont="1" applyBorder="1" applyAlignment="1"/>
    <xf numFmtId="43" fontId="11" fillId="0" borderId="1" xfId="1" applyFont="1" applyBorder="1" applyAlignment="1"/>
    <xf numFmtId="0" fontId="12" fillId="0" borderId="0" xfId="0" applyFont="1"/>
    <xf numFmtId="43" fontId="12" fillId="0" borderId="0" xfId="0" applyNumberFormat="1" applyFont="1"/>
    <xf numFmtId="43" fontId="12" fillId="0" borderId="1" xfId="1" applyFont="1" applyBorder="1" applyAlignment="1">
      <alignment wrapText="1"/>
    </xf>
    <xf numFmtId="0" fontId="6" fillId="0" borderId="1" xfId="0" applyFont="1" applyBorder="1"/>
    <xf numFmtId="43" fontId="9" fillId="0" borderId="1" xfId="1" applyFont="1" applyBorder="1" applyAlignment="1"/>
    <xf numFmtId="43" fontId="8" fillId="0" borderId="0" xfId="0" applyNumberFormat="1" applyFont="1"/>
    <xf numFmtId="43" fontId="1" fillId="0" borderId="0" xfId="0" applyNumberFormat="1" applyFont="1"/>
    <xf numFmtId="43" fontId="6" fillId="0" borderId="1" xfId="1" applyFont="1" applyBorder="1" applyAlignment="1"/>
    <xf numFmtId="43" fontId="4" fillId="0" borderId="1" xfId="1" applyFont="1" applyBorder="1" applyAlignment="1">
      <alignment wrapText="1"/>
    </xf>
    <xf numFmtId="43" fontId="6" fillId="0" borderId="1" xfId="1" applyFont="1" applyBorder="1" applyAlignment="1">
      <alignment wrapText="1"/>
    </xf>
    <xf numFmtId="0" fontId="4" fillId="0" borderId="0" xfId="0" applyFont="1"/>
    <xf numFmtId="0" fontId="5" fillId="0" borderId="0" xfId="0" applyFont="1"/>
    <xf numFmtId="43" fontId="11" fillId="0" borderId="1" xfId="1" applyFont="1" applyBorder="1" applyAlignment="1">
      <alignment wrapText="1"/>
    </xf>
    <xf numFmtId="43" fontId="11" fillId="0" borderId="1" xfId="1" applyFont="1" applyFill="1" applyBorder="1" applyAlignment="1">
      <alignment wrapText="1"/>
    </xf>
    <xf numFmtId="0" fontId="11" fillId="0" borderId="1" xfId="0" applyFont="1" applyBorder="1" applyAlignment="1">
      <alignment wrapText="1"/>
    </xf>
    <xf numFmtId="43" fontId="13" fillId="0" borderId="0" xfId="0" applyNumberFormat="1" applyFont="1"/>
    <xf numFmtId="43" fontId="12" fillId="0" borderId="1" xfId="0" applyNumberFormat="1" applyFont="1" applyBorder="1"/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43" fontId="14" fillId="0" borderId="1" xfId="1" applyFont="1" applyFill="1" applyBorder="1" applyAlignment="1">
      <alignment horizontal="right"/>
    </xf>
    <xf numFmtId="43" fontId="12" fillId="0" borderId="1" xfId="1" applyFont="1" applyBorder="1"/>
    <xf numFmtId="0" fontId="5" fillId="3" borderId="1" xfId="0" applyFont="1" applyFill="1" applyBorder="1"/>
    <xf numFmtId="43" fontId="15" fillId="3" borderId="1" xfId="1" applyFont="1" applyFill="1" applyBorder="1" applyAlignment="1">
      <alignment wrapText="1"/>
    </xf>
    <xf numFmtId="0" fontId="4" fillId="0" borderId="0" xfId="0" applyFont="1" applyAlignment="1">
      <alignment horizontal="left"/>
    </xf>
    <xf numFmtId="0" fontId="3" fillId="0" borderId="0" xfId="0" applyFont="1"/>
    <xf numFmtId="0" fontId="16" fillId="0" borderId="0" xfId="0" applyFont="1"/>
    <xf numFmtId="0" fontId="18" fillId="0" borderId="0" xfId="0" applyFont="1"/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4" fontId="19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/>
    </xf>
    <xf numFmtId="164" fontId="12" fillId="0" borderId="0" xfId="0" applyNumberFormat="1" applyFont="1" applyAlignment="1">
      <alignment vertical="center" wrapText="1"/>
    </xf>
    <xf numFmtId="0" fontId="5" fillId="0" borderId="0" xfId="0" applyFont="1" applyAlignment="1">
      <alignment horizontal="center"/>
    </xf>
    <xf numFmtId="164" fontId="2" fillId="0" borderId="0" xfId="0" applyNumberFormat="1" applyFont="1"/>
    <xf numFmtId="4" fontId="2" fillId="0" borderId="0" xfId="0" applyNumberFormat="1" applyFont="1"/>
    <xf numFmtId="0" fontId="14" fillId="0" borderId="0" xfId="0" applyFont="1" applyAlignment="1">
      <alignment horizontal="center"/>
    </xf>
    <xf numFmtId="0" fontId="14" fillId="0" borderId="0" xfId="0" applyFont="1"/>
    <xf numFmtId="43" fontId="21" fillId="0" borderId="0" xfId="0" applyNumberFormat="1" applyFont="1"/>
    <xf numFmtId="49" fontId="22" fillId="4" borderId="2" xfId="0" applyNumberFormat="1" applyFont="1" applyFill="1" applyBorder="1" applyAlignment="1">
      <alignment horizontal="center"/>
    </xf>
    <xf numFmtId="49" fontId="22" fillId="4" borderId="3" xfId="0" applyNumberFormat="1" applyFont="1" applyFill="1" applyBorder="1" applyAlignment="1">
      <alignment horizontal="center"/>
    </xf>
    <xf numFmtId="43" fontId="22" fillId="4" borderId="4" xfId="1" applyFont="1" applyFill="1" applyBorder="1" applyAlignment="1">
      <alignment horizontal="center"/>
    </xf>
    <xf numFmtId="49" fontId="20" fillId="0" borderId="0" xfId="0" applyNumberFormat="1" applyFont="1" applyAlignment="1">
      <alignment horizontal="left"/>
    </xf>
    <xf numFmtId="43" fontId="20" fillId="0" borderId="0" xfId="1" applyFont="1" applyFill="1" applyAlignment="1">
      <alignment horizontal="right"/>
    </xf>
    <xf numFmtId="43" fontId="14" fillId="0" borderId="0" xfId="0" applyNumberFormat="1" applyFont="1"/>
    <xf numFmtId="49" fontId="14" fillId="5" borderId="0" xfId="0" applyNumberFormat="1" applyFont="1" applyFill="1" applyAlignment="1">
      <alignment horizontal="left"/>
    </xf>
    <xf numFmtId="49" fontId="20" fillId="5" borderId="0" xfId="0" applyNumberFormat="1" applyFont="1" applyFill="1" applyAlignment="1">
      <alignment horizontal="left"/>
    </xf>
    <xf numFmtId="43" fontId="14" fillId="5" borderId="0" xfId="1" applyFont="1" applyFill="1" applyAlignment="1">
      <alignment horizontal="right"/>
    </xf>
    <xf numFmtId="49" fontId="14" fillId="0" borderId="0" xfId="0" applyNumberFormat="1" applyFont="1" applyAlignment="1">
      <alignment horizontal="left"/>
    </xf>
    <xf numFmtId="43" fontId="14" fillId="0" borderId="0" xfId="1" applyFont="1" applyFill="1" applyAlignment="1">
      <alignment horizontal="right"/>
    </xf>
    <xf numFmtId="49" fontId="23" fillId="0" borderId="0" xfId="0" applyNumberFormat="1" applyFont="1" applyAlignment="1">
      <alignment horizontal="left"/>
    </xf>
    <xf numFmtId="0" fontId="23" fillId="0" borderId="0" xfId="0" applyFont="1"/>
    <xf numFmtId="43" fontId="23" fillId="0" borderId="0" xfId="1" applyFont="1"/>
    <xf numFmtId="43" fontId="23" fillId="0" borderId="0" xfId="0" applyNumberFormat="1" applyFont="1"/>
    <xf numFmtId="0" fontId="14" fillId="0" borderId="0" xfId="0" applyFont="1" applyProtection="1">
      <protection locked="0"/>
    </xf>
    <xf numFmtId="43" fontId="14" fillId="0" borderId="0" xfId="1" applyFont="1"/>
    <xf numFmtId="0" fontId="14" fillId="2" borderId="0" xfId="0" applyFont="1" applyFill="1" applyAlignment="1" applyProtection="1">
      <alignment horizontal="center"/>
      <protection locked="0"/>
    </xf>
    <xf numFmtId="0" fontId="14" fillId="2" borderId="0" xfId="0" applyFont="1" applyFill="1" applyProtection="1">
      <protection locked="0"/>
    </xf>
    <xf numFmtId="43" fontId="14" fillId="0" borderId="0" xfId="1" applyFont="1" applyAlignment="1">
      <alignment horizontal="center"/>
    </xf>
    <xf numFmtId="0" fontId="14" fillId="2" borderId="0" xfId="0" applyFont="1" applyFill="1" applyAlignment="1">
      <alignment horizontal="center"/>
    </xf>
    <xf numFmtId="0" fontId="14" fillId="2" borderId="0" xfId="0" applyFont="1" applyFill="1"/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43" fontId="14" fillId="0" borderId="0" xfId="1" applyFont="1" applyAlignment="1">
      <alignment horizontal="center"/>
    </xf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41686</xdr:rowOff>
    </xdr:from>
    <xdr:to>
      <xdr:col>1</xdr:col>
      <xdr:colOff>1820741</xdr:colOff>
      <xdr:row>4</xdr:row>
      <xdr:rowOff>132871</xdr:rowOff>
    </xdr:to>
    <xdr:pic>
      <xdr:nvPicPr>
        <xdr:cNvPr id="2" name="Imagen 1" descr="Fonper">
          <a:extLst>
            <a:ext uri="{FF2B5EF4-FFF2-40B4-BE49-F238E27FC236}">
              <a16:creationId xmlns:a16="http://schemas.microsoft.com/office/drawing/2014/main" id="{26545EAC-A8BE-4FC4-9175-A1531942C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4086"/>
          <a:ext cx="2325566" cy="5483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2107031</xdr:colOff>
      <xdr:row>0</xdr:row>
      <xdr:rowOff>76201</xdr:rowOff>
    </xdr:from>
    <xdr:to>
      <xdr:col>3</xdr:col>
      <xdr:colOff>38100</xdr:colOff>
      <xdr:row>5</xdr:row>
      <xdr:rowOff>142875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D711521-E323-4014-8FD7-318D39547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11856" y="76201"/>
          <a:ext cx="2360194" cy="828674"/>
        </a:xfrm>
        <a:prstGeom prst="rect">
          <a:avLst/>
        </a:prstGeom>
      </xdr:spPr>
    </xdr:pic>
    <xdr:clientData/>
  </xdr:twoCellAnchor>
  <xdr:twoCellAnchor>
    <xdr:from>
      <xdr:col>1</xdr:col>
      <xdr:colOff>180975</xdr:colOff>
      <xdr:row>51</xdr:row>
      <xdr:rowOff>0</xdr:rowOff>
    </xdr:from>
    <xdr:to>
      <xdr:col>1</xdr:col>
      <xdr:colOff>190501</xdr:colOff>
      <xdr:row>51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C19D6F86-5895-4A6E-8054-8B93863FEAB9}"/>
            </a:ext>
          </a:extLst>
        </xdr:cNvPr>
        <xdr:cNvSpPr>
          <a:spLocks noChangeShapeType="1"/>
        </xdr:cNvSpPr>
      </xdr:nvSpPr>
      <xdr:spPr bwMode="auto">
        <a:xfrm flipH="1">
          <a:off x="685800" y="9429750"/>
          <a:ext cx="9526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690814</xdr:colOff>
      <xdr:row>56</xdr:row>
      <xdr:rowOff>10027</xdr:rowOff>
    </xdr:from>
    <xdr:to>
      <xdr:col>4</xdr:col>
      <xdr:colOff>491289</xdr:colOff>
      <xdr:row>56</xdr:row>
      <xdr:rowOff>10027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CAC90760-9CBF-491F-B0AD-68AC66999C48}"/>
            </a:ext>
          </a:extLst>
        </xdr:cNvPr>
        <xdr:cNvSpPr>
          <a:spLocks noChangeShapeType="1"/>
        </xdr:cNvSpPr>
      </xdr:nvSpPr>
      <xdr:spPr bwMode="auto">
        <a:xfrm>
          <a:off x="4367464" y="10363702"/>
          <a:ext cx="230555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190500</xdr:colOff>
      <xdr:row>55</xdr:row>
      <xdr:rowOff>140369</xdr:rowOff>
    </xdr:from>
    <xdr:to>
      <xdr:col>1</xdr:col>
      <xdr:colOff>2677025</xdr:colOff>
      <xdr:row>55</xdr:row>
      <xdr:rowOff>150395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95EEC583-41B7-4E66-80E3-A584E00D17EC}"/>
            </a:ext>
          </a:extLst>
        </xdr:cNvPr>
        <xdr:cNvSpPr>
          <a:spLocks noChangeShapeType="1"/>
        </xdr:cNvSpPr>
      </xdr:nvSpPr>
      <xdr:spPr bwMode="auto">
        <a:xfrm>
          <a:off x="695325" y="10332119"/>
          <a:ext cx="2486525" cy="10026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1846384</xdr:colOff>
      <xdr:row>60</xdr:row>
      <xdr:rowOff>161191</xdr:rowOff>
    </xdr:from>
    <xdr:to>
      <xdr:col>3</xdr:col>
      <xdr:colOff>80595</xdr:colOff>
      <xdr:row>61</xdr:row>
      <xdr:rowOff>7326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E22F98DF-4B4D-4A1B-82C9-7FEFDB017350}"/>
            </a:ext>
          </a:extLst>
        </xdr:cNvPr>
        <xdr:cNvSpPr>
          <a:spLocks noChangeShapeType="1"/>
        </xdr:cNvSpPr>
      </xdr:nvSpPr>
      <xdr:spPr bwMode="auto">
        <a:xfrm flipV="1">
          <a:off x="2351209" y="11162566"/>
          <a:ext cx="2663336" cy="806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DO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883046</xdr:colOff>
      <xdr:row>0</xdr:row>
      <xdr:rowOff>109141</xdr:rowOff>
    </xdr:from>
    <xdr:to>
      <xdr:col>8</xdr:col>
      <xdr:colOff>436561</xdr:colOff>
      <xdr:row>4</xdr:row>
      <xdr:rowOff>178593</xdr:rowOff>
    </xdr:to>
    <xdr:pic>
      <xdr:nvPicPr>
        <xdr:cNvPr id="2" name="Imagen 3" descr="Logo-presidencia - Gabinete de Política Social">
          <a:extLst>
            <a:ext uri="{FF2B5EF4-FFF2-40B4-BE49-F238E27FC236}">
              <a16:creationId xmlns:a16="http://schemas.microsoft.com/office/drawing/2014/main" id="{446331A1-B561-4104-A64E-E7FDF59E1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12496" y="109141"/>
          <a:ext cx="2620565" cy="8314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329711</xdr:colOff>
      <xdr:row>0</xdr:row>
      <xdr:rowOff>0</xdr:rowOff>
    </xdr:from>
    <xdr:to>
      <xdr:col>1</xdr:col>
      <xdr:colOff>220084</xdr:colOff>
      <xdr:row>3</xdr:row>
      <xdr:rowOff>131618</xdr:rowOff>
    </xdr:to>
    <xdr:pic>
      <xdr:nvPicPr>
        <xdr:cNvPr id="3" name="Imagen 2" descr="Fonper">
          <a:extLst>
            <a:ext uri="{FF2B5EF4-FFF2-40B4-BE49-F238E27FC236}">
              <a16:creationId xmlns:a16="http://schemas.microsoft.com/office/drawing/2014/main" id="{E444C2BE-F31F-4BE9-9EC0-6204935D8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711" y="0"/>
          <a:ext cx="2462123" cy="7031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onpercloud.sharepoint.com/sites/DF/Shared%20Documents/Documentos%20Enc.%20Presupuesto/Ejecucion%20Presupuestaria%202024/Plantilla%20de%20Ejecucion%20Presupuesto%20Fonper%202024%20.xlsx" TargetMode="External"/><Relationship Id="rId1" Type="http://schemas.openxmlformats.org/officeDocument/2006/relationships/externalLinkPath" Target="https://fonpercloud.sharepoint.com/sites/DF/Shared%20Documents/Documentos%20Enc.%20Presupuesto/Ejecucion%20Presupuestaria%202024/Plantilla%20de%20Ejecucion%20Presupuesto%20Fonper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morias"/>
      <sheetName val="Proyeccion Nov"/>
      <sheetName val="Presupuesto Fonper 2024 "/>
      <sheetName val="Modificacion Presupuestaria (2)"/>
      <sheetName val="Formato Presentacion En"/>
      <sheetName val="Aplicaciones Financieras Enero"/>
      <sheetName val=" Detalle Ejecucion Enero 24"/>
      <sheetName val="Formato Presentacion Feb 24"/>
      <sheetName val="Aplicaciones Financieras Feb 24"/>
      <sheetName val="Detalle Ejecucion Febrero 2 (2)"/>
      <sheetName val="Detalle Ejecucion Marzo 24"/>
      <sheetName val="Formato Presentacion Marz 24 "/>
      <sheetName val="Aplicaciones Financieras Marzo "/>
      <sheetName val="Hoja4"/>
      <sheetName val="Detalle Ejecución Abril 24 "/>
      <sheetName val="Caja Chica "/>
      <sheetName val="Aplicaciones Financieras Abril"/>
      <sheetName val="Detalle Ejecución Mayo 24 "/>
      <sheetName val="Formato Presentacion Abril 24"/>
      <sheetName val="Gastos en Proyectos"/>
      <sheetName val="Formato Presentacion Mayo "/>
      <sheetName val="Detalle de Ejecucion Junio  (2)"/>
      <sheetName val="Acumulativo Agosto 2024"/>
      <sheetName val="Detalle de Ejecucion Julio  (2)"/>
      <sheetName val="Detalle de Ejecucion Agosto 24"/>
      <sheetName val="Formato Presentacion Agosto"/>
      <sheetName val="Aplicaciones Financieras Jun 24"/>
      <sheetName val="Aplicaciones Financieras Jul 24"/>
      <sheetName val="Detalle de Ejecucion Septiembre"/>
      <sheetName val="Formato Presentacion Sept. 24"/>
      <sheetName val="Detalle de Ejecucion Oct."/>
      <sheetName val="Formato Presentacion Oct  (2)"/>
      <sheetName val="Aplicaciones Financieras Dic"/>
      <sheetName val="Aplicaciones Financieras Nov 24"/>
      <sheetName val="Detalle de Ejecucion Nov"/>
      <sheetName val="Formato Presentacion Nov "/>
      <sheetName val="Aplicaciones Financieras Dic d"/>
      <sheetName val="Formato Presentacion Dic"/>
      <sheetName val="Detalle de Ejecucion Dic"/>
      <sheetName val="Aplicaciones Financieras Agost"/>
      <sheetName val="Aplicaciones Financieras Sept "/>
      <sheetName val="Acumulativo Octubre 2024 "/>
      <sheetName val="Anexo Apropiacion"/>
      <sheetName val="Aplicaciones Financieras Julio"/>
      <sheetName val="Formato Presentacion Agosto (2)"/>
      <sheetName val="Notas Sobre la Ejecucion"/>
      <sheetName val="Modificacion Apropiacion y Cuot"/>
      <sheetName val="Hoja5"/>
      <sheetName val="Formato Presentación Noviem (2)"/>
      <sheetName val="Formato Presentación Diciembre"/>
      <sheetName val="Aplicaciones Financieras Nov"/>
      <sheetName val="Presentacion Act FinTabac D (2)"/>
      <sheetName val="Presentacion Act FinTabac Dic. "/>
      <sheetName val="Aplicaciones Financieras Ene-Oc"/>
      <sheetName val="Certificacines Recurrentes"/>
      <sheetName val="Hoja7"/>
      <sheetName val="Hoja3"/>
      <sheetName val="Hoja12"/>
      <sheetName val="Hoja13"/>
      <sheetName val="Hoja2"/>
      <sheetName val="Hoja1"/>
    </sheetNames>
    <sheetDataSet>
      <sheetData sheetId="0"/>
      <sheetData sheetId="1"/>
      <sheetData sheetId="2"/>
      <sheetData sheetId="3"/>
      <sheetData sheetId="4">
        <row r="14">
          <cell r="E14">
            <v>8567197.4199999999</v>
          </cell>
        </row>
        <row r="20">
          <cell r="E20">
            <v>851222.48</v>
          </cell>
        </row>
      </sheetData>
      <sheetData sheetId="5"/>
      <sheetData sheetId="6">
        <row r="33">
          <cell r="E33">
            <v>2134281.4299999997</v>
          </cell>
        </row>
        <row r="92">
          <cell r="E92">
            <v>0</v>
          </cell>
        </row>
        <row r="97">
          <cell r="E97">
            <v>1022803.21</v>
          </cell>
        </row>
        <row r="106">
          <cell r="E106">
            <v>228</v>
          </cell>
        </row>
        <row r="121">
          <cell r="E121">
            <v>911849.16</v>
          </cell>
        </row>
        <row r="146">
          <cell r="E146">
            <v>3512557.32</v>
          </cell>
        </row>
        <row r="196">
          <cell r="E196">
            <v>85083.610000000015</v>
          </cell>
        </row>
        <row r="266">
          <cell r="E266">
            <v>696891</v>
          </cell>
        </row>
        <row r="279">
          <cell r="E279">
            <v>298858.68</v>
          </cell>
        </row>
        <row r="318">
          <cell r="E318">
            <v>657670.77</v>
          </cell>
        </row>
        <row r="333">
          <cell r="E333">
            <v>650097.11</v>
          </cell>
        </row>
        <row r="339">
          <cell r="E339">
            <v>57832.98</v>
          </cell>
        </row>
        <row r="376">
          <cell r="E376">
            <v>10586626.98</v>
          </cell>
        </row>
      </sheetData>
      <sheetData sheetId="7"/>
      <sheetData sheetId="8"/>
      <sheetData sheetId="9">
        <row r="13">
          <cell r="E13">
            <v>8321686.6699999999</v>
          </cell>
        </row>
        <row r="29">
          <cell r="E29">
            <v>2378164.71</v>
          </cell>
        </row>
        <row r="60">
          <cell r="E60">
            <v>25254.400000000001</v>
          </cell>
        </row>
        <row r="67">
          <cell r="E67">
            <v>249012.1</v>
          </cell>
        </row>
        <row r="77">
          <cell r="E77">
            <v>1129490.55</v>
          </cell>
        </row>
        <row r="327">
          <cell r="E327">
            <v>1429854.1199999999</v>
          </cell>
        </row>
        <row r="334">
          <cell r="E334">
            <v>63801721.340000004</v>
          </cell>
        </row>
        <row r="342">
          <cell r="E342">
            <v>286800.01</v>
          </cell>
        </row>
        <row r="379">
          <cell r="E379">
            <v>7667790.9400000004</v>
          </cell>
        </row>
      </sheetData>
      <sheetData sheetId="10">
        <row r="155">
          <cell r="E155">
            <v>2505319.7799999998</v>
          </cell>
        </row>
        <row r="287">
          <cell r="E287">
            <v>1542040</v>
          </cell>
        </row>
        <row r="298">
          <cell r="E298">
            <v>125556.31000000001</v>
          </cell>
        </row>
        <row r="328">
          <cell r="E328">
            <v>0</v>
          </cell>
        </row>
        <row r="342">
          <cell r="E342">
            <v>8824558.0499999989</v>
          </cell>
        </row>
        <row r="356">
          <cell r="E356">
            <v>56900860.670000002</v>
          </cell>
        </row>
      </sheetData>
      <sheetData sheetId="11"/>
      <sheetData sheetId="12">
        <row r="21">
          <cell r="E21">
            <v>9306919.8300000001</v>
          </cell>
        </row>
        <row r="22">
          <cell r="E22">
            <v>2265489.48</v>
          </cell>
        </row>
        <row r="23">
          <cell r="E23">
            <v>885598.88</v>
          </cell>
        </row>
        <row r="24">
          <cell r="E24">
            <v>436894.33</v>
          </cell>
        </row>
        <row r="25">
          <cell r="E25">
            <v>1138292.1299999999</v>
          </cell>
        </row>
        <row r="27">
          <cell r="E27">
            <v>854012.27</v>
          </cell>
        </row>
        <row r="28">
          <cell r="E28">
            <v>271400</v>
          </cell>
        </row>
        <row r="29">
          <cell r="E29">
            <v>473254.56</v>
          </cell>
        </row>
        <row r="30">
          <cell r="E30">
            <v>264</v>
          </cell>
        </row>
        <row r="31">
          <cell r="E31">
            <v>0</v>
          </cell>
        </row>
        <row r="32">
          <cell r="E32">
            <v>727963.21</v>
          </cell>
        </row>
        <row r="33">
          <cell r="E33">
            <v>162740.95000000001</v>
          </cell>
        </row>
        <row r="35">
          <cell r="E35">
            <v>0</v>
          </cell>
        </row>
        <row r="37">
          <cell r="E37">
            <v>67739.64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13797.5</v>
          </cell>
        </row>
        <row r="41">
          <cell r="E41">
            <v>0</v>
          </cell>
        </row>
        <row r="42">
          <cell r="E42">
            <v>0</v>
          </cell>
        </row>
        <row r="46">
          <cell r="E46">
            <v>0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C56">
            <v>0</v>
          </cell>
          <cell r="E56">
            <v>0</v>
          </cell>
        </row>
        <row r="59">
          <cell r="E59">
            <v>8189127.8100000005</v>
          </cell>
        </row>
      </sheetData>
      <sheetData sheetId="13"/>
      <sheetData sheetId="14"/>
      <sheetData sheetId="15"/>
      <sheetData sheetId="16"/>
      <sheetData sheetId="17">
        <row r="366">
          <cell r="E366">
            <v>2844567.1599999997</v>
          </cell>
        </row>
      </sheetData>
      <sheetData sheetId="18">
        <row r="15">
          <cell r="E15">
            <v>8461820</v>
          </cell>
        </row>
        <row r="16">
          <cell r="E16">
            <v>10291189.800000001</v>
          </cell>
        </row>
        <row r="17">
          <cell r="E17">
            <v>947535.03</v>
          </cell>
        </row>
        <row r="18">
          <cell r="E18">
            <v>1033837.09</v>
          </cell>
        </row>
        <row r="19">
          <cell r="E19">
            <v>1129821.57</v>
          </cell>
        </row>
        <row r="21">
          <cell r="E21">
            <v>841068.23</v>
          </cell>
        </row>
        <row r="22">
          <cell r="E22">
            <v>0</v>
          </cell>
        </row>
        <row r="23">
          <cell r="E23">
            <v>195200</v>
          </cell>
        </row>
        <row r="24">
          <cell r="E24">
            <v>3271</v>
          </cell>
        </row>
        <row r="25">
          <cell r="E25">
            <v>0</v>
          </cell>
        </row>
        <row r="26">
          <cell r="E26">
            <v>1268771.17</v>
          </cell>
        </row>
        <row r="27">
          <cell r="E27">
            <v>361658.2</v>
          </cell>
        </row>
        <row r="28">
          <cell r="E28">
            <v>883580.8</v>
          </cell>
        </row>
        <row r="29">
          <cell r="E29">
            <v>0</v>
          </cell>
        </row>
        <row r="31">
          <cell r="E31">
            <v>847367.15</v>
          </cell>
        </row>
        <row r="32">
          <cell r="E32">
            <v>41064</v>
          </cell>
        </row>
        <row r="33">
          <cell r="E33">
            <v>18000</v>
          </cell>
        </row>
        <row r="34">
          <cell r="E34">
            <v>0</v>
          </cell>
        </row>
        <row r="35">
          <cell r="E35">
            <v>86614.22</v>
          </cell>
        </row>
        <row r="36">
          <cell r="E36">
            <v>0</v>
          </cell>
        </row>
        <row r="37">
          <cell r="E37">
            <v>625040</v>
          </cell>
        </row>
        <row r="38">
          <cell r="E38">
            <v>343244.14</v>
          </cell>
        </row>
        <row r="40">
          <cell r="E40">
            <v>0</v>
          </cell>
        </row>
        <row r="42">
          <cell r="E42">
            <v>1478222.02</v>
          </cell>
        </row>
        <row r="43">
          <cell r="E43">
            <v>20000000</v>
          </cell>
        </row>
        <row r="45">
          <cell r="E45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9579771.3500000015</v>
          </cell>
        </row>
      </sheetData>
      <sheetData sheetId="19"/>
      <sheetData sheetId="20"/>
      <sheetData sheetId="21"/>
      <sheetData sheetId="22"/>
      <sheetData sheetId="23"/>
      <sheetData sheetId="24">
        <row r="16">
          <cell r="E16">
            <v>8364520</v>
          </cell>
        </row>
        <row r="31">
          <cell r="E31">
            <v>2203091.6100000003</v>
          </cell>
        </row>
        <row r="54">
          <cell r="E54">
            <v>85016.790000000008</v>
          </cell>
        </row>
        <row r="61">
          <cell r="E61">
            <v>3399962.1</v>
          </cell>
        </row>
        <row r="70">
          <cell r="E70">
            <v>1135797.77</v>
          </cell>
        </row>
        <row r="75">
          <cell r="E75">
            <v>919945.83</v>
          </cell>
        </row>
        <row r="89">
          <cell r="E89">
            <v>0</v>
          </cell>
        </row>
        <row r="93">
          <cell r="E93">
            <v>63385.760000000002</v>
          </cell>
        </row>
        <row r="100">
          <cell r="E100">
            <v>228</v>
          </cell>
        </row>
        <row r="109">
          <cell r="E109">
            <v>1316146.67</v>
          </cell>
        </row>
        <row r="119">
          <cell r="E119">
            <v>765873.83000000007</v>
          </cell>
        </row>
        <row r="130">
          <cell r="E130">
            <v>311837.40000000002</v>
          </cell>
        </row>
        <row r="151">
          <cell r="E151">
            <v>1129786.06</v>
          </cell>
        </row>
        <row r="180">
          <cell r="E180">
            <v>0</v>
          </cell>
        </row>
        <row r="186">
          <cell r="E186">
            <v>172914.97000000003</v>
          </cell>
        </row>
        <row r="238">
          <cell r="E238">
            <v>0</v>
          </cell>
        </row>
        <row r="242">
          <cell r="E242">
            <v>0</v>
          </cell>
        </row>
        <row r="248">
          <cell r="E248">
            <v>0</v>
          </cell>
        </row>
        <row r="250">
          <cell r="E250">
            <v>0</v>
          </cell>
        </row>
        <row r="254">
          <cell r="E254">
            <v>0</v>
          </cell>
        </row>
        <row r="263">
          <cell r="E263">
            <v>652213.43999999994</v>
          </cell>
        </row>
        <row r="274">
          <cell r="E274">
            <v>16663.330000000002</v>
          </cell>
        </row>
        <row r="293">
          <cell r="E293">
            <v>658898.96400000004</v>
          </cell>
        </row>
        <row r="312">
          <cell r="E312">
            <v>392885.03</v>
          </cell>
        </row>
        <row r="321">
          <cell r="E321">
            <v>220000000</v>
          </cell>
        </row>
        <row r="333">
          <cell r="E333">
            <v>0</v>
          </cell>
        </row>
        <row r="338">
          <cell r="E338">
            <v>0</v>
          </cell>
        </row>
        <row r="343">
          <cell r="E343">
            <v>474360</v>
          </cell>
        </row>
        <row r="345">
          <cell r="E345">
            <v>0</v>
          </cell>
        </row>
        <row r="362">
          <cell r="E362">
            <v>1112248.0900000001</v>
          </cell>
        </row>
      </sheetData>
      <sheetData sheetId="25"/>
      <sheetData sheetId="26"/>
      <sheetData sheetId="27"/>
      <sheetData sheetId="28"/>
      <sheetData sheetId="29">
        <row r="15">
          <cell r="E15">
            <v>8397820</v>
          </cell>
        </row>
        <row r="16">
          <cell r="E16">
            <v>2126430.54</v>
          </cell>
        </row>
        <row r="17">
          <cell r="E17">
            <v>888940.16</v>
          </cell>
        </row>
        <row r="18">
          <cell r="E18">
            <v>126889.70999999999</v>
          </cell>
        </row>
        <row r="19">
          <cell r="E19">
            <v>1142491.07</v>
          </cell>
        </row>
        <row r="21">
          <cell r="E21">
            <v>928397.42</v>
          </cell>
        </row>
        <row r="22">
          <cell r="E22">
            <v>0</v>
          </cell>
        </row>
        <row r="23">
          <cell r="E23">
            <v>72750</v>
          </cell>
        </row>
        <row r="24">
          <cell r="E24">
            <v>100</v>
          </cell>
        </row>
        <row r="25">
          <cell r="E25">
            <v>257387.5</v>
          </cell>
        </row>
        <row r="26">
          <cell r="E26">
            <v>1982008.5399999998</v>
          </cell>
        </row>
        <row r="27">
          <cell r="E27">
            <v>6844</v>
          </cell>
        </row>
        <row r="28">
          <cell r="E28">
            <v>3142404.81</v>
          </cell>
        </row>
        <row r="29">
          <cell r="E29">
            <v>150013</v>
          </cell>
        </row>
        <row r="31">
          <cell r="E31">
            <v>37804.14</v>
          </cell>
        </row>
        <row r="32">
          <cell r="E32">
            <v>13806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22900</v>
          </cell>
        </row>
        <row r="36">
          <cell r="E36">
            <v>0</v>
          </cell>
        </row>
        <row r="37">
          <cell r="E37">
            <v>532851</v>
          </cell>
        </row>
        <row r="38">
          <cell r="E38">
            <v>249790.93</v>
          </cell>
        </row>
        <row r="39">
          <cell r="E39">
            <v>0</v>
          </cell>
        </row>
        <row r="42">
          <cell r="E42">
            <v>1574710</v>
          </cell>
        </row>
        <row r="43">
          <cell r="E43">
            <v>171576740.67000002</v>
          </cell>
        </row>
        <row r="45">
          <cell r="E45">
            <v>451675.23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1445000</v>
          </cell>
        </row>
        <row r="51">
          <cell r="E51">
            <v>0</v>
          </cell>
        </row>
        <row r="52">
          <cell r="E52">
            <v>1203302.24</v>
          </cell>
        </row>
      </sheetData>
      <sheetData sheetId="30">
        <row r="15">
          <cell r="E15">
            <v>8436520</v>
          </cell>
        </row>
        <row r="33">
          <cell r="E33">
            <v>2025457.1600000001</v>
          </cell>
        </row>
        <row r="58">
          <cell r="E58">
            <v>980521.27</v>
          </cell>
        </row>
        <row r="67">
          <cell r="E67">
            <v>475126.9</v>
          </cell>
        </row>
        <row r="75">
          <cell r="E75">
            <v>1148337.78</v>
          </cell>
        </row>
        <row r="80">
          <cell r="E80">
            <v>919862.81</v>
          </cell>
        </row>
        <row r="95">
          <cell r="E95">
            <v>81774</v>
          </cell>
        </row>
        <row r="100">
          <cell r="E100">
            <v>427358.42000000004</v>
          </cell>
        </row>
        <row r="108">
          <cell r="E108">
            <v>300</v>
          </cell>
        </row>
        <row r="117">
          <cell r="E117">
            <v>174050</v>
          </cell>
        </row>
        <row r="122">
          <cell r="E122">
            <v>1428455.1199999999</v>
          </cell>
        </row>
        <row r="131">
          <cell r="E131">
            <v>131634</v>
          </cell>
        </row>
        <row r="149">
          <cell r="E149">
            <v>4172615.38</v>
          </cell>
        </row>
        <row r="185">
          <cell r="E185">
            <v>0</v>
          </cell>
        </row>
        <row r="191">
          <cell r="E191">
            <v>60875.28</v>
          </cell>
        </row>
        <row r="230">
          <cell r="E230">
            <v>17794.400000000001</v>
          </cell>
        </row>
        <row r="235">
          <cell r="E235">
            <v>0</v>
          </cell>
        </row>
        <row r="240">
          <cell r="E240">
            <v>0</v>
          </cell>
        </row>
        <row r="242">
          <cell r="E242">
            <v>0</v>
          </cell>
        </row>
        <row r="247">
          <cell r="E247">
            <v>0</v>
          </cell>
        </row>
        <row r="255">
          <cell r="E255">
            <v>629563.4</v>
          </cell>
        </row>
        <row r="267">
          <cell r="E267">
            <v>49322.93</v>
          </cell>
        </row>
        <row r="296">
          <cell r="E296">
            <v>81500</v>
          </cell>
        </row>
        <row r="312">
          <cell r="E312">
            <v>374036.4</v>
          </cell>
        </row>
        <row r="328">
          <cell r="E328">
            <v>1178464.8</v>
          </cell>
        </row>
        <row r="339">
          <cell r="E339">
            <v>0</v>
          </cell>
        </row>
        <row r="343">
          <cell r="E343">
            <v>0</v>
          </cell>
        </row>
        <row r="346">
          <cell r="E346">
            <v>0</v>
          </cell>
        </row>
        <row r="348">
          <cell r="E348">
            <v>0</v>
          </cell>
        </row>
        <row r="355">
          <cell r="E355">
            <v>23600</v>
          </cell>
        </row>
        <row r="358">
          <cell r="E358">
            <v>0</v>
          </cell>
        </row>
        <row r="362">
          <cell r="E362">
            <v>0</v>
          </cell>
        </row>
        <row r="365">
          <cell r="E365">
            <v>1536442.99</v>
          </cell>
        </row>
      </sheetData>
      <sheetData sheetId="31">
        <row r="43">
          <cell r="E43">
            <v>317328143.11000001</v>
          </cell>
        </row>
      </sheetData>
      <sheetData sheetId="32"/>
      <sheetData sheetId="33"/>
      <sheetData sheetId="34"/>
      <sheetData sheetId="35">
        <row r="15">
          <cell r="E15">
            <v>16703108.059999999</v>
          </cell>
        </row>
        <row r="16">
          <cell r="E16">
            <v>1910451.29</v>
          </cell>
        </row>
        <row r="17">
          <cell r="E17">
            <v>897417.84</v>
          </cell>
        </row>
        <row r="18">
          <cell r="E18">
            <v>3876563.2299999995</v>
          </cell>
        </row>
        <row r="19">
          <cell r="E19">
            <v>1140067.71</v>
          </cell>
        </row>
        <row r="21">
          <cell r="E21">
            <v>969571.67</v>
          </cell>
        </row>
        <row r="22">
          <cell r="E22">
            <v>141.6</v>
          </cell>
        </row>
        <row r="23">
          <cell r="E23">
            <v>0</v>
          </cell>
        </row>
        <row r="24">
          <cell r="E24">
            <v>35131.1</v>
          </cell>
        </row>
        <row r="25">
          <cell r="E25">
            <v>257387.5</v>
          </cell>
        </row>
        <row r="26">
          <cell r="E26">
            <v>2235295.23</v>
          </cell>
        </row>
        <row r="27">
          <cell r="E27">
            <v>71185.84</v>
          </cell>
        </row>
        <row r="28">
          <cell r="E28">
            <v>2699980.17</v>
          </cell>
        </row>
        <row r="29">
          <cell r="E29">
            <v>165377</v>
          </cell>
        </row>
        <row r="31">
          <cell r="E31">
            <v>261235.34</v>
          </cell>
        </row>
        <row r="32">
          <cell r="E32">
            <v>203</v>
          </cell>
        </row>
        <row r="33">
          <cell r="E33">
            <v>6200</v>
          </cell>
        </row>
        <row r="34">
          <cell r="E34">
            <v>0</v>
          </cell>
        </row>
        <row r="35">
          <cell r="E35">
            <v>1242.44</v>
          </cell>
        </row>
        <row r="36">
          <cell r="E36">
            <v>0</v>
          </cell>
        </row>
        <row r="37">
          <cell r="E37">
            <v>883200</v>
          </cell>
        </row>
        <row r="38">
          <cell r="E38">
            <v>266663.25</v>
          </cell>
        </row>
        <row r="40">
          <cell r="E40">
            <v>64055.78</v>
          </cell>
        </row>
        <row r="42">
          <cell r="E42">
            <v>0</v>
          </cell>
        </row>
        <row r="43">
          <cell r="E43">
            <v>464579143.23000002</v>
          </cell>
        </row>
        <row r="45">
          <cell r="E45">
            <v>99590.73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4806649.24</v>
          </cell>
        </row>
      </sheetData>
      <sheetData sheetId="36"/>
      <sheetData sheetId="37">
        <row r="15">
          <cell r="E15">
            <v>8399520</v>
          </cell>
        </row>
        <row r="16">
          <cell r="E16">
            <v>1996177.58</v>
          </cell>
        </row>
        <row r="17">
          <cell r="E17">
            <v>1022774.42</v>
          </cell>
        </row>
        <row r="18">
          <cell r="E18">
            <v>26124173.299999997</v>
          </cell>
        </row>
        <row r="19">
          <cell r="E19">
            <v>1140900.78</v>
          </cell>
        </row>
        <row r="21">
          <cell r="E21">
            <v>891930.57</v>
          </cell>
        </row>
        <row r="22">
          <cell r="E22">
            <v>0</v>
          </cell>
        </row>
        <row r="23">
          <cell r="E23">
            <v>3850</v>
          </cell>
        </row>
        <row r="24">
          <cell r="E24">
            <v>315.62</v>
          </cell>
        </row>
        <row r="25">
          <cell r="E25">
            <v>257387.5</v>
          </cell>
        </row>
        <row r="26">
          <cell r="E26">
            <v>1134948.58</v>
          </cell>
        </row>
        <row r="27">
          <cell r="E27">
            <v>360074.23999999999</v>
          </cell>
        </row>
        <row r="28">
          <cell r="E28">
            <v>2884840.46</v>
          </cell>
        </row>
        <row r="29">
          <cell r="E29">
            <v>0</v>
          </cell>
        </row>
        <row r="31">
          <cell r="E31">
            <v>187332.64</v>
          </cell>
        </row>
        <row r="32">
          <cell r="E32">
            <v>0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0</v>
          </cell>
        </row>
        <row r="36">
          <cell r="E36">
            <v>0</v>
          </cell>
        </row>
        <row r="37">
          <cell r="E37">
            <v>882850</v>
          </cell>
        </row>
        <row r="38">
          <cell r="E38">
            <v>49418.119999999995</v>
          </cell>
        </row>
        <row r="40">
          <cell r="E40">
            <v>281561.78000000003</v>
          </cell>
        </row>
        <row r="42">
          <cell r="E42">
            <v>4053595</v>
          </cell>
        </row>
        <row r="43">
          <cell r="E43">
            <v>256900860.67000002</v>
          </cell>
        </row>
        <row r="45">
          <cell r="E45">
            <v>263746.24</v>
          </cell>
        </row>
        <row r="46">
          <cell r="E46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7339450.6899999995</v>
          </cell>
        </row>
      </sheetData>
      <sheetData sheetId="38">
        <row r="15">
          <cell r="F15">
            <v>8399520</v>
          </cell>
        </row>
        <row r="32">
          <cell r="F32">
            <v>1996177.58</v>
          </cell>
        </row>
        <row r="54">
          <cell r="F54">
            <v>1022774.42</v>
          </cell>
        </row>
        <row r="64">
          <cell r="F64">
            <v>26124173.299999997</v>
          </cell>
        </row>
        <row r="76">
          <cell r="F76">
            <v>1140900.78</v>
          </cell>
        </row>
        <row r="82">
          <cell r="F82">
            <v>891930.57</v>
          </cell>
        </row>
        <row r="99">
          <cell r="F99">
            <v>0</v>
          </cell>
        </row>
        <row r="103">
          <cell r="F103">
            <v>3850</v>
          </cell>
        </row>
        <row r="108">
          <cell r="F108">
            <v>315.62</v>
          </cell>
        </row>
        <row r="116">
          <cell r="F116">
            <v>257387.5</v>
          </cell>
        </row>
        <row r="123">
          <cell r="F123">
            <v>1134948.58</v>
          </cell>
        </row>
        <row r="134">
          <cell r="F134">
            <v>360074.23999999999</v>
          </cell>
        </row>
        <row r="156">
          <cell r="F156">
            <v>2884840.46</v>
          </cell>
        </row>
        <row r="188">
          <cell r="F188">
            <v>0</v>
          </cell>
        </row>
        <row r="194">
          <cell r="F194">
            <v>187332.64</v>
          </cell>
        </row>
        <row r="201">
          <cell r="F201">
            <v>0</v>
          </cell>
        </row>
        <row r="206">
          <cell r="F206">
            <v>0</v>
          </cell>
        </row>
        <row r="212">
          <cell r="F212">
            <v>0</v>
          </cell>
        </row>
        <row r="215">
          <cell r="F215">
            <v>0</v>
          </cell>
        </row>
        <row r="221">
          <cell r="F221">
            <v>0</v>
          </cell>
        </row>
        <row r="230">
          <cell r="F230">
            <v>882850</v>
          </cell>
        </row>
        <row r="241">
          <cell r="F241">
            <v>49418.119999999995</v>
          </cell>
        </row>
        <row r="265">
          <cell r="F265">
            <v>281561.78000000003</v>
          </cell>
        </row>
        <row r="281">
          <cell r="F281">
            <v>4053595</v>
          </cell>
        </row>
        <row r="287">
          <cell r="E287">
            <v>16900860.670000002</v>
          </cell>
        </row>
        <row r="290">
          <cell r="E290">
            <v>240000000</v>
          </cell>
        </row>
        <row r="298">
          <cell r="F298">
            <v>263746.24</v>
          </cell>
        </row>
        <row r="308">
          <cell r="F308">
            <v>0</v>
          </cell>
        </row>
        <row r="316">
          <cell r="F316">
            <v>0</v>
          </cell>
        </row>
        <row r="319">
          <cell r="F319">
            <v>0</v>
          </cell>
        </row>
        <row r="327">
          <cell r="F327">
            <v>0</v>
          </cell>
        </row>
        <row r="330">
          <cell r="F330">
            <v>0</v>
          </cell>
        </row>
        <row r="334">
          <cell r="F334">
            <v>0</v>
          </cell>
        </row>
        <row r="337">
          <cell r="F337">
            <v>7339450.6899999995</v>
          </cell>
        </row>
      </sheetData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2CD3C-ED70-4E3F-8A02-60BDC14CA2E7}">
  <sheetPr>
    <tabColor rgb="FF92D050"/>
  </sheetPr>
  <dimension ref="A1:G63"/>
  <sheetViews>
    <sheetView view="pageLayout" topLeftCell="A8" zoomScaleNormal="100" workbookViewId="0">
      <selection activeCell="A9" sqref="A9:E9"/>
    </sheetView>
  </sheetViews>
  <sheetFormatPr baseColWidth="10" defaultColWidth="11.44140625" defaultRowHeight="13.8"/>
  <cols>
    <col min="1" max="1" width="7.109375" style="57" customWidth="1"/>
    <col min="2" max="2" width="45.33203125" style="57" customWidth="1"/>
    <col min="3" max="3" width="18" style="57" customWidth="1"/>
    <col min="4" max="4" width="17.88671875" style="57" customWidth="1"/>
    <col min="5" max="5" width="17.109375" style="57" customWidth="1"/>
    <col min="6" max="6" width="16" style="57" customWidth="1"/>
    <col min="7" max="7" width="16.6640625" style="57" customWidth="1"/>
    <col min="8" max="16384" width="11.44140625" style="57"/>
  </cols>
  <sheetData>
    <row r="1" spans="1:7" ht="12" customHeight="1">
      <c r="A1" s="81"/>
      <c r="B1" s="81"/>
      <c r="C1" s="81"/>
      <c r="D1" s="81"/>
      <c r="E1" s="81"/>
    </row>
    <row r="2" spans="1:7" ht="12" customHeight="1">
      <c r="A2" s="81"/>
      <c r="B2" s="81"/>
      <c r="C2" s="81"/>
      <c r="D2" s="81"/>
      <c r="E2" s="81"/>
    </row>
    <row r="3" spans="1:7" ht="12" customHeight="1">
      <c r="A3" s="81"/>
      <c r="B3" s="81"/>
      <c r="C3" s="81"/>
      <c r="D3" s="81"/>
      <c r="E3" s="81"/>
    </row>
    <row r="4" spans="1:7" ht="12" customHeight="1">
      <c r="A4" s="81"/>
      <c r="B4" s="81"/>
      <c r="C4" s="81"/>
      <c r="D4" s="81"/>
      <c r="E4" s="81"/>
    </row>
    <row r="5" spans="1:7" ht="12" customHeight="1">
      <c r="A5" s="81"/>
      <c r="B5" s="81"/>
      <c r="C5" s="81"/>
      <c r="D5" s="81"/>
      <c r="E5" s="81"/>
    </row>
    <row r="6" spans="1:7" ht="12" customHeight="1">
      <c r="A6" s="81"/>
      <c r="B6" s="81"/>
      <c r="C6" s="81"/>
      <c r="D6" s="81"/>
      <c r="E6" s="81"/>
    </row>
    <row r="7" spans="1:7" ht="12" customHeight="1">
      <c r="A7" s="56"/>
      <c r="B7" s="56"/>
      <c r="C7" s="56"/>
      <c r="D7" s="56"/>
      <c r="E7" s="56"/>
    </row>
    <row r="8" spans="1:7" ht="16.5" customHeight="1">
      <c r="A8" s="82" t="s">
        <v>76</v>
      </c>
      <c r="B8" s="82"/>
      <c r="C8" s="82"/>
      <c r="D8" s="82"/>
      <c r="E8" s="82"/>
    </row>
    <row r="9" spans="1:7" ht="14.4">
      <c r="A9" s="82" t="s">
        <v>77</v>
      </c>
      <c r="B9" s="82"/>
      <c r="C9" s="82"/>
      <c r="D9" s="82"/>
      <c r="E9" s="82"/>
    </row>
    <row r="10" spans="1:7" ht="14.4">
      <c r="A10" s="83" t="s">
        <v>1</v>
      </c>
      <c r="B10" s="83"/>
      <c r="C10" s="83"/>
      <c r="D10" s="83"/>
      <c r="E10" s="83"/>
      <c r="F10" s="58"/>
    </row>
    <row r="11" spans="1:7" ht="15" thickBot="1">
      <c r="A11" s="83" t="s">
        <v>78</v>
      </c>
      <c r="B11" s="83"/>
      <c r="C11" s="83"/>
      <c r="D11" s="83"/>
      <c r="E11" s="83"/>
      <c r="F11" s="58"/>
    </row>
    <row r="12" spans="1:7" ht="15" thickBot="1">
      <c r="A12" s="59" t="s">
        <v>79</v>
      </c>
      <c r="B12" s="60" t="s">
        <v>80</v>
      </c>
      <c r="C12" s="60" t="s">
        <v>81</v>
      </c>
      <c r="D12" s="60" t="s">
        <v>82</v>
      </c>
      <c r="E12" s="61" t="s">
        <v>16</v>
      </c>
      <c r="F12" s="58"/>
    </row>
    <row r="13" spans="1:7" ht="14.4">
      <c r="A13" s="62" t="s">
        <v>83</v>
      </c>
      <c r="B13" s="62" t="s">
        <v>84</v>
      </c>
      <c r="C13" s="63">
        <f>(C14+C20+C30+C39+C44+C52+C41)</f>
        <v>3912848360</v>
      </c>
      <c r="D13" s="63">
        <f>(D14+D20+D30+D39+D44+D52+D41)</f>
        <v>3912848360</v>
      </c>
      <c r="E13" s="63">
        <f>SUM(E14+E20+E30+E39+E41+E44+E52)</f>
        <v>314175708.19</v>
      </c>
      <c r="F13" s="58"/>
      <c r="G13" s="64"/>
    </row>
    <row r="14" spans="1:7" ht="14.4">
      <c r="A14" s="65" t="s">
        <v>85</v>
      </c>
      <c r="B14" s="66" t="s">
        <v>86</v>
      </c>
      <c r="C14" s="67">
        <f>SUM(C15:C19)</f>
        <v>350042500</v>
      </c>
      <c r="D14" s="67">
        <f t="shared" ref="D14" si="0">SUM(D15:D19)</f>
        <v>350042500</v>
      </c>
      <c r="E14" s="67">
        <f>SUM(E15:E19)</f>
        <v>38683546.079999998</v>
      </c>
      <c r="F14" s="58"/>
      <c r="G14" s="64"/>
    </row>
    <row r="15" spans="1:7" ht="13.5" customHeight="1">
      <c r="A15" s="68" t="s">
        <v>87</v>
      </c>
      <c r="B15" s="68" t="s">
        <v>88</v>
      </c>
      <c r="C15" s="69">
        <v>208495000</v>
      </c>
      <c r="D15" s="69">
        <v>208495000</v>
      </c>
      <c r="E15" s="69">
        <f>('[1]Detalle de Ejecucion Dic'!F15)</f>
        <v>8399520</v>
      </c>
      <c r="F15" s="58"/>
    </row>
    <row r="16" spans="1:7" ht="14.25" customHeight="1">
      <c r="A16" s="68" t="s">
        <v>89</v>
      </c>
      <c r="B16" s="68" t="s">
        <v>90</v>
      </c>
      <c r="C16" s="69">
        <v>51895000</v>
      </c>
      <c r="D16" s="69">
        <v>51895000</v>
      </c>
      <c r="E16" s="69">
        <f>('[1]Detalle de Ejecucion Dic'!F32)</f>
        <v>1996177.58</v>
      </c>
      <c r="F16" s="58"/>
    </row>
    <row r="17" spans="1:6" ht="14.4">
      <c r="A17" s="68" t="s">
        <v>91</v>
      </c>
      <c r="B17" s="68" t="s">
        <v>92</v>
      </c>
      <c r="C17" s="69">
        <v>5420000</v>
      </c>
      <c r="D17" s="69">
        <v>5420000</v>
      </c>
      <c r="E17" s="69">
        <f>('[1]Detalle de Ejecucion Dic'!F54)</f>
        <v>1022774.42</v>
      </c>
      <c r="F17" s="58"/>
    </row>
    <row r="18" spans="1:6" ht="14.4">
      <c r="A18" s="68" t="s">
        <v>93</v>
      </c>
      <c r="B18" s="68" t="s">
        <v>94</v>
      </c>
      <c r="C18" s="69">
        <v>58232500</v>
      </c>
      <c r="D18" s="69">
        <v>58232500</v>
      </c>
      <c r="E18" s="69">
        <f>('[1]Detalle de Ejecucion Dic'!F64)</f>
        <v>26124173.299999997</v>
      </c>
      <c r="F18" s="58"/>
    </row>
    <row r="19" spans="1:6" ht="14.4">
      <c r="A19" s="68" t="s">
        <v>95</v>
      </c>
      <c r="B19" s="68" t="s">
        <v>96</v>
      </c>
      <c r="C19" s="69">
        <v>26000000</v>
      </c>
      <c r="D19" s="69">
        <v>26000000</v>
      </c>
      <c r="E19" s="69">
        <f>('[1]Detalle de Ejecucion Dic'!F76)</f>
        <v>1140900.78</v>
      </c>
      <c r="F19" s="58"/>
    </row>
    <row r="20" spans="1:6" ht="14.4">
      <c r="A20" s="65" t="s">
        <v>97</v>
      </c>
      <c r="B20" s="66" t="s">
        <v>98</v>
      </c>
      <c r="C20" s="67">
        <f>SUM(C21:C29)</f>
        <v>526664000</v>
      </c>
      <c r="D20" s="67">
        <f t="shared" ref="D20" si="1">SUM(D21:D29)</f>
        <v>526664000</v>
      </c>
      <c r="E20" s="67">
        <f>SUM(E21:E29)</f>
        <v>5533346.9699999997</v>
      </c>
      <c r="F20" s="58"/>
    </row>
    <row r="21" spans="1:6" ht="14.4">
      <c r="A21" s="68" t="s">
        <v>99</v>
      </c>
      <c r="B21" s="68" t="s">
        <v>100</v>
      </c>
      <c r="C21" s="69">
        <v>17544000</v>
      </c>
      <c r="D21" s="69">
        <v>17544000</v>
      </c>
      <c r="E21" s="69">
        <f>('[1]Detalle de Ejecucion Dic'!F82)</f>
        <v>891930.57</v>
      </c>
      <c r="F21" s="58"/>
    </row>
    <row r="22" spans="1:6" ht="14.4">
      <c r="A22" s="68" t="s">
        <v>101</v>
      </c>
      <c r="B22" s="68" t="s">
        <v>102</v>
      </c>
      <c r="C22" s="69">
        <v>80500000</v>
      </c>
      <c r="D22" s="69">
        <v>80500000</v>
      </c>
      <c r="E22" s="69">
        <f>('[1]Detalle de Ejecucion Dic'!F99)</f>
        <v>0</v>
      </c>
      <c r="F22" s="58"/>
    </row>
    <row r="23" spans="1:6" ht="14.4">
      <c r="A23" s="68" t="s">
        <v>103</v>
      </c>
      <c r="B23" s="68" t="s">
        <v>104</v>
      </c>
      <c r="C23" s="69">
        <v>22440000</v>
      </c>
      <c r="D23" s="69">
        <v>22440000</v>
      </c>
      <c r="E23" s="69">
        <f>('[1]Detalle de Ejecucion Dic'!F103)</f>
        <v>3850</v>
      </c>
      <c r="F23" s="58"/>
    </row>
    <row r="24" spans="1:6" ht="14.4">
      <c r="A24" s="68" t="s">
        <v>105</v>
      </c>
      <c r="B24" s="68" t="s">
        <v>106</v>
      </c>
      <c r="C24" s="69">
        <v>900000</v>
      </c>
      <c r="D24" s="69">
        <v>900000</v>
      </c>
      <c r="E24" s="69">
        <f>('[1]Detalle de Ejecucion Dic'!F108)</f>
        <v>315.62</v>
      </c>
      <c r="F24" s="58"/>
    </row>
    <row r="25" spans="1:6" ht="14.4">
      <c r="A25" s="68" t="s">
        <v>107</v>
      </c>
      <c r="B25" s="68" t="s">
        <v>108</v>
      </c>
      <c r="C25" s="69">
        <v>11800000</v>
      </c>
      <c r="D25" s="69">
        <v>11800000</v>
      </c>
      <c r="E25" s="69">
        <f>('[1]Detalle de Ejecucion Dic'!F116)</f>
        <v>257387.5</v>
      </c>
      <c r="F25" s="58"/>
    </row>
    <row r="26" spans="1:6" ht="14.4">
      <c r="A26" s="68" t="s">
        <v>109</v>
      </c>
      <c r="B26" s="68" t="s">
        <v>110</v>
      </c>
      <c r="C26" s="69">
        <v>15590000</v>
      </c>
      <c r="D26" s="69">
        <v>15590000</v>
      </c>
      <c r="E26" s="64">
        <f>('[1]Detalle de Ejecucion Dic'!F123)</f>
        <v>1134948.58</v>
      </c>
      <c r="F26" s="58"/>
    </row>
    <row r="27" spans="1:6" ht="14.4">
      <c r="A27" s="68" t="s">
        <v>111</v>
      </c>
      <c r="B27" s="68" t="s">
        <v>112</v>
      </c>
      <c r="C27" s="69">
        <v>76200000</v>
      </c>
      <c r="D27" s="69">
        <v>76200000</v>
      </c>
      <c r="E27" s="69">
        <f>('[1]Detalle de Ejecucion Dic'!F134)</f>
        <v>360074.23999999999</v>
      </c>
      <c r="F27" s="58"/>
    </row>
    <row r="28" spans="1:6" ht="14.4">
      <c r="A28" s="68" t="s">
        <v>113</v>
      </c>
      <c r="B28" s="68" t="s">
        <v>114</v>
      </c>
      <c r="C28" s="69">
        <v>294690000</v>
      </c>
      <c r="D28" s="69">
        <v>294690000</v>
      </c>
      <c r="E28" s="69">
        <f>('[1]Detalle de Ejecucion Dic'!F156)</f>
        <v>2884840.46</v>
      </c>
      <c r="F28" s="58"/>
    </row>
    <row r="29" spans="1:6" ht="14.4">
      <c r="A29" s="68" t="s">
        <v>115</v>
      </c>
      <c r="B29" s="68" t="s">
        <v>116</v>
      </c>
      <c r="C29" s="69">
        <v>7000000</v>
      </c>
      <c r="D29" s="69">
        <v>7000000</v>
      </c>
      <c r="E29" s="69">
        <f>('[1]Detalle de Ejecucion Dic'!F188)</f>
        <v>0</v>
      </c>
      <c r="F29" s="58"/>
    </row>
    <row r="30" spans="1:6" ht="14.4">
      <c r="A30" s="65" t="s">
        <v>117</v>
      </c>
      <c r="B30" s="66" t="s">
        <v>118</v>
      </c>
      <c r="C30" s="67">
        <f>SUM(C31:C38)</f>
        <v>37826817</v>
      </c>
      <c r="D30" s="67">
        <f t="shared" ref="D30" si="2">SUM(D31:D38)</f>
        <v>37826817</v>
      </c>
      <c r="E30" s="67">
        <f>SUM(E31:E38)</f>
        <v>1119600.7600000002</v>
      </c>
      <c r="F30" s="58"/>
    </row>
    <row r="31" spans="1:6" ht="14.4">
      <c r="A31" s="68" t="s">
        <v>119</v>
      </c>
      <c r="B31" s="68" t="s">
        <v>120</v>
      </c>
      <c r="C31" s="69">
        <v>3550000</v>
      </c>
      <c r="D31" s="69">
        <v>3550000</v>
      </c>
      <c r="E31" s="69">
        <f>('[1]Detalle de Ejecucion Dic'!F194)</f>
        <v>187332.64</v>
      </c>
      <c r="F31" s="58"/>
    </row>
    <row r="32" spans="1:6" ht="14.4">
      <c r="A32" s="68" t="s">
        <v>121</v>
      </c>
      <c r="B32" s="68" t="s">
        <v>122</v>
      </c>
      <c r="C32" s="69">
        <v>4700000</v>
      </c>
      <c r="D32" s="69">
        <v>4700000</v>
      </c>
      <c r="E32" s="69">
        <f>('[1]Detalle de Ejecucion Dic'!F201)</f>
        <v>0</v>
      </c>
      <c r="F32" s="58"/>
    </row>
    <row r="33" spans="1:6" ht="14.4">
      <c r="A33" s="68" t="s">
        <v>123</v>
      </c>
      <c r="B33" s="68" t="s">
        <v>124</v>
      </c>
      <c r="C33" s="69">
        <v>1800000</v>
      </c>
      <c r="D33" s="69">
        <v>1800000</v>
      </c>
      <c r="E33" s="69">
        <f>('[1]Detalle de Ejecucion Dic'!F206)</f>
        <v>0</v>
      </c>
      <c r="F33" s="58"/>
    </row>
    <row r="34" spans="1:6" ht="14.4">
      <c r="A34" s="68" t="s">
        <v>125</v>
      </c>
      <c r="B34" s="68" t="s">
        <v>126</v>
      </c>
      <c r="C34" s="69">
        <v>200000</v>
      </c>
      <c r="D34" s="69">
        <v>200000</v>
      </c>
      <c r="E34" s="69">
        <f>('[1]Detalle de Ejecucion Dic'!F212)</f>
        <v>0</v>
      </c>
      <c r="F34" s="58"/>
    </row>
    <row r="35" spans="1:6" ht="14.4">
      <c r="A35" s="68" t="s">
        <v>127</v>
      </c>
      <c r="B35" s="68" t="s">
        <v>128</v>
      </c>
      <c r="C35" s="69">
        <v>1000000</v>
      </c>
      <c r="D35" s="69">
        <v>1000000</v>
      </c>
      <c r="E35" s="69">
        <f>('[1]Detalle de Ejecucion Dic'!F215)</f>
        <v>0</v>
      </c>
      <c r="F35" s="58"/>
    </row>
    <row r="36" spans="1:6" ht="14.4">
      <c r="A36" s="68" t="s">
        <v>129</v>
      </c>
      <c r="B36" s="68" t="s">
        <v>130</v>
      </c>
      <c r="C36" s="69">
        <v>150000</v>
      </c>
      <c r="D36" s="69">
        <v>150000</v>
      </c>
      <c r="E36" s="69">
        <f>('[1]Detalle de Ejecucion Dic'!F221)</f>
        <v>0</v>
      </c>
      <c r="F36" s="58"/>
    </row>
    <row r="37" spans="1:6" ht="14.4">
      <c r="A37" s="68" t="s">
        <v>131</v>
      </c>
      <c r="B37" s="68" t="s">
        <v>132</v>
      </c>
      <c r="C37" s="69">
        <v>13690000</v>
      </c>
      <c r="D37" s="69">
        <v>13690000</v>
      </c>
      <c r="E37" s="69">
        <f>('[1]Detalle de Ejecucion Dic'!F230)</f>
        <v>882850</v>
      </c>
      <c r="F37" s="58"/>
    </row>
    <row r="38" spans="1:6" ht="14.4">
      <c r="A38" s="68" t="s">
        <v>133</v>
      </c>
      <c r="B38" s="68" t="s">
        <v>134</v>
      </c>
      <c r="C38" s="69">
        <v>12736817</v>
      </c>
      <c r="D38" s="69">
        <v>12736817</v>
      </c>
      <c r="E38" s="64">
        <f>('[1]Detalle de Ejecucion Dic'!F241)</f>
        <v>49418.119999999995</v>
      </c>
      <c r="F38" s="58"/>
    </row>
    <row r="39" spans="1:6">
      <c r="A39" s="65" t="s">
        <v>135</v>
      </c>
      <c r="B39" s="66" t="s">
        <v>136</v>
      </c>
      <c r="C39" s="67">
        <f>SUM(C40)</f>
        <v>26000000</v>
      </c>
      <c r="D39" s="67">
        <f t="shared" ref="D39:E39" si="3">SUM(D40)</f>
        <v>26000000</v>
      </c>
      <c r="E39" s="67">
        <f t="shared" si="3"/>
        <v>281561.78000000003</v>
      </c>
    </row>
    <row r="40" spans="1:6" ht="14.4">
      <c r="A40" s="68" t="s">
        <v>137</v>
      </c>
      <c r="B40" s="68" t="s">
        <v>138</v>
      </c>
      <c r="C40" s="69">
        <v>26000000</v>
      </c>
      <c r="D40" s="69">
        <v>26000000</v>
      </c>
      <c r="E40" s="69">
        <f>('[1]Detalle de Ejecucion Dic'!F265)</f>
        <v>281561.78000000003</v>
      </c>
      <c r="F40" s="58"/>
    </row>
    <row r="41" spans="1:6" ht="14.4">
      <c r="A41" s="65" t="s">
        <v>139</v>
      </c>
      <c r="B41" s="66" t="s">
        <v>140</v>
      </c>
      <c r="C41" s="67">
        <f>SUM(C42:C43)</f>
        <v>2765000000</v>
      </c>
      <c r="D41" s="67">
        <f t="shared" ref="D41" si="4">SUM(D42:D43)</f>
        <v>2765000000</v>
      </c>
      <c r="E41" s="67">
        <f>SUM(E42:E43)</f>
        <v>260954455.67000002</v>
      </c>
      <c r="F41" s="58"/>
    </row>
    <row r="42" spans="1:6" ht="14.4">
      <c r="A42" s="68" t="s">
        <v>141</v>
      </c>
      <c r="B42" s="70" t="s">
        <v>142</v>
      </c>
      <c r="C42" s="69">
        <v>30000000</v>
      </c>
      <c r="D42" s="69">
        <v>30000000</v>
      </c>
      <c r="E42" s="69">
        <f>('[1]Detalle de Ejecucion Dic'!F281)</f>
        <v>4053595</v>
      </c>
      <c r="F42" s="58"/>
    </row>
    <row r="43" spans="1:6" ht="14.4">
      <c r="A43" s="68" t="s">
        <v>143</v>
      </c>
      <c r="B43" s="68" t="s">
        <v>144</v>
      </c>
      <c r="C43" s="69">
        <v>2735000000</v>
      </c>
      <c r="D43" s="69">
        <v>2735000000</v>
      </c>
      <c r="E43" s="69">
        <f>('[1]Detalle de Ejecucion Dic'!E287+'[1]Detalle de Ejecucion Dic'!E290)</f>
        <v>256900860.67000002</v>
      </c>
      <c r="F43" s="58"/>
    </row>
    <row r="44" spans="1:6" ht="14.4">
      <c r="A44" s="65" t="s">
        <v>145</v>
      </c>
      <c r="B44" s="66" t="s">
        <v>146</v>
      </c>
      <c r="C44" s="67">
        <f>SUM(C45:C51)</f>
        <v>107315043</v>
      </c>
      <c r="D44" s="67">
        <f t="shared" ref="D44:E44" si="5">SUM(D45:D51)</f>
        <v>107315043</v>
      </c>
      <c r="E44" s="67">
        <f t="shared" si="5"/>
        <v>263746.24</v>
      </c>
      <c r="F44" s="58"/>
    </row>
    <row r="45" spans="1:6" ht="14.4">
      <c r="A45" s="68" t="s">
        <v>147</v>
      </c>
      <c r="B45" s="68" t="s">
        <v>148</v>
      </c>
      <c r="C45" s="69">
        <v>27000000</v>
      </c>
      <c r="D45" s="69">
        <v>27000000</v>
      </c>
      <c r="E45" s="69">
        <f>('[1]Detalle de Ejecucion Dic'!F298)</f>
        <v>263746.24</v>
      </c>
      <c r="F45" s="58"/>
    </row>
    <row r="46" spans="1:6" ht="14.4">
      <c r="A46" s="68" t="s">
        <v>149</v>
      </c>
      <c r="B46" s="68" t="s">
        <v>150</v>
      </c>
      <c r="C46" s="69">
        <v>1900000</v>
      </c>
      <c r="D46" s="69">
        <v>1900000</v>
      </c>
      <c r="E46" s="69">
        <f>('[1]Detalle de Ejecucion Dic'!F308)</f>
        <v>0</v>
      </c>
      <c r="F46" s="58"/>
    </row>
    <row r="47" spans="1:6" ht="14.4">
      <c r="A47" s="68" t="s">
        <v>151</v>
      </c>
      <c r="B47" s="68" t="s">
        <v>152</v>
      </c>
      <c r="C47" s="69">
        <v>36000000</v>
      </c>
      <c r="D47" s="69">
        <v>36000000</v>
      </c>
      <c r="E47" s="69">
        <f>('[1]Detalle de Ejecucion Dic'!F316)</f>
        <v>0</v>
      </c>
      <c r="F47" s="58"/>
    </row>
    <row r="48" spans="1:6" ht="14.4">
      <c r="A48" s="68" t="s">
        <v>153</v>
      </c>
      <c r="B48" s="68" t="s">
        <v>154</v>
      </c>
      <c r="C48" s="69">
        <v>21800000</v>
      </c>
      <c r="D48" s="69">
        <v>21800000</v>
      </c>
      <c r="E48" s="69">
        <f>('[1]Detalle de Ejecucion Dic'!F319)</f>
        <v>0</v>
      </c>
      <c r="F48" s="58"/>
    </row>
    <row r="49" spans="1:6" ht="14.4">
      <c r="A49" s="68" t="s">
        <v>155</v>
      </c>
      <c r="B49" s="68" t="s">
        <v>156</v>
      </c>
      <c r="C49" s="69">
        <v>3000000</v>
      </c>
      <c r="D49" s="69">
        <v>3000000</v>
      </c>
      <c r="E49" s="69">
        <f>('[1]Detalle de Ejecucion Dic'!F327)</f>
        <v>0</v>
      </c>
      <c r="F49" s="58"/>
    </row>
    <row r="50" spans="1:6" ht="14.4">
      <c r="A50" s="68" t="s">
        <v>157</v>
      </c>
      <c r="B50" s="68" t="s">
        <v>158</v>
      </c>
      <c r="C50" s="69">
        <v>15000000</v>
      </c>
      <c r="D50" s="69">
        <v>15000000</v>
      </c>
      <c r="E50" s="69">
        <f>('[1]Detalle de Ejecucion Dic'!F330)</f>
        <v>0</v>
      </c>
      <c r="F50" s="58"/>
    </row>
    <row r="51" spans="1:6" ht="14.4">
      <c r="A51" s="68" t="s">
        <v>159</v>
      </c>
      <c r="B51" s="68" t="s">
        <v>160</v>
      </c>
      <c r="C51" s="69">
        <v>2615043</v>
      </c>
      <c r="D51" s="69">
        <v>2615043</v>
      </c>
      <c r="E51" s="69">
        <f>('[1]Detalle de Ejecucion Dic'!F334)</f>
        <v>0</v>
      </c>
      <c r="F51" s="58"/>
    </row>
    <row r="52" spans="1:6" ht="14.4">
      <c r="A52" s="65" t="s">
        <v>161</v>
      </c>
      <c r="B52" s="66" t="s">
        <v>162</v>
      </c>
      <c r="C52" s="67">
        <v>100000000</v>
      </c>
      <c r="D52" s="67">
        <v>100000000</v>
      </c>
      <c r="E52" s="67">
        <f>('[1]Detalle de Ejecucion Dic'!F337)</f>
        <v>7339450.6899999995</v>
      </c>
      <c r="F52" s="58"/>
    </row>
    <row r="53" spans="1:6" ht="14.4">
      <c r="A53" s="71"/>
      <c r="B53" s="71"/>
      <c r="C53" s="71"/>
      <c r="D53" s="71"/>
      <c r="E53" s="72"/>
      <c r="F53" s="58"/>
    </row>
    <row r="54" spans="1:6" ht="14.4">
      <c r="A54" s="71"/>
      <c r="C54" s="73"/>
      <c r="D54" s="71"/>
      <c r="E54" s="72"/>
      <c r="F54" s="58"/>
    </row>
    <row r="55" spans="1:6" ht="14.4">
      <c r="A55" s="71"/>
      <c r="C55" s="73"/>
      <c r="D55" s="71"/>
      <c r="E55" s="72"/>
      <c r="F55" s="58"/>
    </row>
    <row r="56" spans="1:6">
      <c r="A56" s="71"/>
      <c r="B56" s="74"/>
      <c r="C56" s="74"/>
      <c r="D56" s="75"/>
      <c r="E56" s="75"/>
      <c r="F56" s="75"/>
    </row>
    <row r="57" spans="1:6">
      <c r="A57" s="71"/>
      <c r="B57" s="76" t="s">
        <v>163</v>
      </c>
      <c r="C57" s="77"/>
      <c r="D57" s="76" t="s">
        <v>164</v>
      </c>
      <c r="E57" s="84"/>
      <c r="F57" s="84"/>
    </row>
    <row r="58" spans="1:6">
      <c r="B58" s="79" t="s">
        <v>165</v>
      </c>
      <c r="C58" s="80"/>
      <c r="D58" s="78" t="s">
        <v>166</v>
      </c>
      <c r="E58" s="78"/>
    </row>
    <row r="59" spans="1:6">
      <c r="B59" s="74"/>
      <c r="C59" s="74"/>
      <c r="D59" s="75"/>
      <c r="E59" s="75"/>
      <c r="F59" s="75"/>
    </row>
    <row r="60" spans="1:6">
      <c r="B60" s="74"/>
      <c r="C60" s="74"/>
      <c r="D60" s="75"/>
      <c r="E60" s="75"/>
      <c r="F60" s="75"/>
    </row>
    <row r="61" spans="1:6">
      <c r="D61" s="75"/>
      <c r="E61" s="75"/>
      <c r="F61" s="75"/>
    </row>
    <row r="62" spans="1:6" ht="15" customHeight="1">
      <c r="B62" s="81" t="s">
        <v>167</v>
      </c>
      <c r="C62" s="81"/>
      <c r="D62" s="81"/>
      <c r="E62" s="81"/>
    </row>
    <row r="63" spans="1:6">
      <c r="B63" s="81" t="s">
        <v>168</v>
      </c>
      <c r="C63" s="81"/>
      <c r="D63" s="81"/>
      <c r="E63" s="81"/>
    </row>
  </sheetData>
  <mergeCells count="8">
    <mergeCell ref="B62:E62"/>
    <mergeCell ref="B63:E63"/>
    <mergeCell ref="A1:E6"/>
    <mergeCell ref="A8:E8"/>
    <mergeCell ref="A9:E9"/>
    <mergeCell ref="A10:E10"/>
    <mergeCell ref="A11:E11"/>
    <mergeCell ref="E57:F57"/>
  </mergeCells>
  <printOptions horizontalCentered="1"/>
  <pageMargins left="3.937007874015748E-2" right="3.937007874015748E-2" top="0.19685039370078741" bottom="0.35433070866141736" header="0.11811023622047245" footer="0.31496062992125984"/>
  <pageSetup scale="85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851A7-CABC-468B-989B-72B31464E6A2}">
  <dimension ref="A6:S92"/>
  <sheetViews>
    <sheetView showGridLines="0" tabSelected="1" topLeftCell="H1" zoomScale="96" zoomScaleNormal="96" workbookViewId="0">
      <selection activeCell="A8" sqref="A8:O8"/>
    </sheetView>
  </sheetViews>
  <sheetFormatPr baseColWidth="10" defaultColWidth="9.109375" defaultRowHeight="14.4"/>
  <cols>
    <col min="1" max="1" width="38.5546875" style="1" customWidth="1"/>
    <col min="2" max="2" width="20.44140625" style="1" customWidth="1"/>
    <col min="3" max="4" width="15.33203125" style="1" customWidth="1"/>
    <col min="5" max="5" width="15.88671875" style="1" customWidth="1"/>
    <col min="6" max="6" width="14.88671875" style="1" customWidth="1"/>
    <col min="7" max="7" width="15.88671875" style="1" customWidth="1"/>
    <col min="8" max="8" width="15.33203125" style="1" customWidth="1"/>
    <col min="9" max="9" width="15.88671875" style="1" customWidth="1"/>
    <col min="10" max="10" width="16.44140625" style="1" customWidth="1"/>
    <col min="11" max="11" width="17" style="1" customWidth="1"/>
    <col min="12" max="12" width="17.109375" style="1" customWidth="1"/>
    <col min="13" max="13" width="17.44140625" style="1" customWidth="1"/>
    <col min="14" max="14" width="17" style="1" customWidth="1"/>
    <col min="15" max="15" width="19.109375" style="1" customWidth="1"/>
    <col min="16" max="16" width="30.44140625" style="1" customWidth="1"/>
    <col min="17" max="17" width="27.88671875" style="1" customWidth="1"/>
    <col min="18" max="18" width="20.44140625" style="1" bestFit="1" customWidth="1"/>
    <col min="19" max="19" width="21.6640625" style="1" bestFit="1" customWidth="1"/>
    <col min="20" max="16384" width="9.109375" style="1"/>
  </cols>
  <sheetData>
    <row r="6" spans="1:17" ht="15.75" customHeight="1">
      <c r="A6" s="85" t="s">
        <v>0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</row>
    <row r="7" spans="1:17" ht="16.5" customHeight="1">
      <c r="A7" s="86" t="s">
        <v>1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</row>
    <row r="8" spans="1:17" ht="16.2">
      <c r="A8" s="87" t="s">
        <v>2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</row>
    <row r="9" spans="1:17" ht="16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7" s="5" customFormat="1" ht="22.5" customHeight="1">
      <c r="A10" s="3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4" t="s">
        <v>10</v>
      </c>
      <c r="I10" s="4" t="s">
        <v>11</v>
      </c>
      <c r="J10" s="4" t="s">
        <v>12</v>
      </c>
      <c r="K10" s="4" t="s">
        <v>13</v>
      </c>
      <c r="L10" s="4" t="s">
        <v>14</v>
      </c>
      <c r="M10" s="4" t="s">
        <v>15</v>
      </c>
      <c r="N10" s="4" t="s">
        <v>16</v>
      </c>
      <c r="O10" s="4" t="s">
        <v>17</v>
      </c>
    </row>
    <row r="11" spans="1:17" s="8" customFormat="1" ht="18" customHeight="1">
      <c r="A11" s="6" t="s">
        <v>18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</row>
    <row r="12" spans="1:17" ht="15" customHeight="1">
      <c r="A12" s="9" t="s">
        <v>19</v>
      </c>
      <c r="B12" s="10">
        <f>B13+B14</f>
        <v>2131900000</v>
      </c>
      <c r="C12" s="10">
        <f t="shared" ref="C12:M12" si="0">C13+C14</f>
        <v>784403928.50999999</v>
      </c>
      <c r="D12" s="10">
        <f t="shared" si="0"/>
        <v>11321993.32</v>
      </c>
      <c r="E12" s="10">
        <f t="shared" si="0"/>
        <v>16678689.34</v>
      </c>
      <c r="F12" s="10">
        <f t="shared" si="0"/>
        <v>17150386.010000002</v>
      </c>
      <c r="G12" s="10">
        <f t="shared" si="0"/>
        <v>17192057.550000001</v>
      </c>
      <c r="H12" s="10">
        <f t="shared" si="0"/>
        <v>817589180.3499999</v>
      </c>
      <c r="I12" s="10">
        <f t="shared" si="0"/>
        <v>609688797.26999998</v>
      </c>
      <c r="J12" s="10">
        <f t="shared" si="0"/>
        <v>318733889.69999999</v>
      </c>
      <c r="K12" s="10">
        <f t="shared" si="0"/>
        <v>18288251.02</v>
      </c>
      <c r="L12" s="10">
        <f t="shared" si="0"/>
        <v>20104933.640000001</v>
      </c>
      <c r="M12" s="10">
        <f t="shared" si="0"/>
        <v>15347287.34</v>
      </c>
      <c r="N12" s="10">
        <f>N13+N14</f>
        <v>13939799.999</v>
      </c>
      <c r="O12" s="10">
        <f>O13+O14</f>
        <v>2660439194.0489998</v>
      </c>
      <c r="P12" s="11"/>
      <c r="Q12" s="12"/>
    </row>
    <row r="13" spans="1:17" s="16" customFormat="1" ht="15" customHeight="1">
      <c r="A13" s="13" t="s">
        <v>20</v>
      </c>
      <c r="B13" s="14">
        <v>2091900000</v>
      </c>
      <c r="C13" s="15">
        <v>769791379</v>
      </c>
      <c r="D13" s="15">
        <v>0</v>
      </c>
      <c r="E13" s="15">
        <v>0</v>
      </c>
      <c r="F13" s="15">
        <v>0</v>
      </c>
      <c r="G13" s="15">
        <v>0</v>
      </c>
      <c r="H13" s="15">
        <v>806149415.55999994</v>
      </c>
      <c r="I13" s="15">
        <v>591948510.24000001</v>
      </c>
      <c r="J13" s="15">
        <v>295974255.02999997</v>
      </c>
      <c r="K13" s="15">
        <v>0</v>
      </c>
      <c r="L13" s="15"/>
      <c r="M13" s="15"/>
      <c r="N13" s="15"/>
      <c r="O13" s="15">
        <f>SUM(C13:N13)</f>
        <v>2463863559.8299999</v>
      </c>
      <c r="Q13" s="17"/>
    </row>
    <row r="14" spans="1:17" s="16" customFormat="1" ht="15" customHeight="1">
      <c r="A14" s="13" t="s">
        <v>21</v>
      </c>
      <c r="B14" s="14">
        <v>40000000</v>
      </c>
      <c r="C14" s="15">
        <v>14612549.51</v>
      </c>
      <c r="D14" s="15">
        <v>11321993.32</v>
      </c>
      <c r="E14" s="15">
        <v>16678689.34</v>
      </c>
      <c r="F14" s="15">
        <v>17150386.010000002</v>
      </c>
      <c r="G14" s="15">
        <v>17192057.550000001</v>
      </c>
      <c r="H14" s="15">
        <v>11439764.789999999</v>
      </c>
      <c r="I14" s="15">
        <v>17740287.030000001</v>
      </c>
      <c r="J14" s="15">
        <v>22759634.670000002</v>
      </c>
      <c r="K14" s="15">
        <v>18288251.02</v>
      </c>
      <c r="L14" s="15">
        <v>20104933.640000001</v>
      </c>
      <c r="M14" s="15">
        <v>15347287.34</v>
      </c>
      <c r="N14" s="15">
        <v>13939799.999</v>
      </c>
      <c r="O14" s="15">
        <f>SUM(C14:N14)</f>
        <v>196575634.21900001</v>
      </c>
      <c r="Q14" s="17"/>
    </row>
    <row r="15" spans="1:17" s="16" customFormat="1" ht="15" customHeight="1">
      <c r="A15" s="13"/>
      <c r="B15" s="14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8"/>
      <c r="Q15" s="17"/>
    </row>
    <row r="16" spans="1:17" ht="15" customHeight="1">
      <c r="A16" s="9" t="s">
        <v>22</v>
      </c>
      <c r="B16" s="10">
        <f>B17</f>
        <v>1780948360</v>
      </c>
      <c r="C16" s="10">
        <f t="shared" ref="C16:N16" si="1">C17</f>
        <v>480077.4</v>
      </c>
      <c r="D16" s="10">
        <f t="shared" si="1"/>
        <v>220726</v>
      </c>
      <c r="E16" s="10">
        <f t="shared" si="1"/>
        <v>239650</v>
      </c>
      <c r="F16" s="10">
        <f t="shared" si="1"/>
        <v>287668.15000000002</v>
      </c>
      <c r="G16" s="10">
        <f t="shared" si="1"/>
        <v>225593.67</v>
      </c>
      <c r="H16" s="10">
        <f t="shared" si="1"/>
        <v>235150.76</v>
      </c>
      <c r="I16" s="10">
        <f t="shared" si="1"/>
        <v>267176.46000000002</v>
      </c>
      <c r="J16" s="10">
        <f t="shared" si="1"/>
        <v>1009874.07</v>
      </c>
      <c r="K16" s="10">
        <f t="shared" si="1"/>
        <v>521585.46</v>
      </c>
      <c r="L16" s="10">
        <f t="shared" si="1"/>
        <v>417466.8</v>
      </c>
      <c r="M16" s="10">
        <f t="shared" si="1"/>
        <v>257591.34</v>
      </c>
      <c r="N16" s="10">
        <f t="shared" si="1"/>
        <v>275050.38</v>
      </c>
      <c r="O16" s="10">
        <f>SUM(C16:N16)</f>
        <v>4437610.4899999993</v>
      </c>
      <c r="P16" s="11"/>
      <c r="Q16" s="12"/>
    </row>
    <row r="17" spans="1:19" s="16" customFormat="1" ht="15" customHeight="1">
      <c r="A17" s="13" t="s">
        <v>23</v>
      </c>
      <c r="B17" s="14">
        <v>1780948360</v>
      </c>
      <c r="C17" s="15">
        <v>480077.4</v>
      </c>
      <c r="D17" s="15">
        <v>220726</v>
      </c>
      <c r="E17" s="15">
        <v>239650</v>
      </c>
      <c r="F17" s="15">
        <v>287668.15000000002</v>
      </c>
      <c r="G17" s="15">
        <v>225593.67</v>
      </c>
      <c r="H17" s="15">
        <v>235150.76</v>
      </c>
      <c r="I17" s="15">
        <v>267176.46000000002</v>
      </c>
      <c r="J17" s="18">
        <v>1009874.07</v>
      </c>
      <c r="K17" s="18">
        <v>521585.46</v>
      </c>
      <c r="L17" s="18">
        <v>417466.8</v>
      </c>
      <c r="M17" s="18">
        <v>257591.34</v>
      </c>
      <c r="N17" s="18">
        <v>275050.38</v>
      </c>
      <c r="O17" s="15">
        <f>SUM(C17:N17)</f>
        <v>4437610.4899999993</v>
      </c>
      <c r="P17" s="17"/>
      <c r="Q17" s="17"/>
    </row>
    <row r="18" spans="1:19" s="16" customFormat="1" ht="15" customHeight="1">
      <c r="A18" s="13"/>
      <c r="B18" s="14"/>
      <c r="C18" s="15"/>
      <c r="D18" s="15"/>
      <c r="E18" s="15"/>
      <c r="F18" s="15"/>
      <c r="G18" s="15"/>
      <c r="H18" s="15"/>
      <c r="I18" s="15"/>
      <c r="J18" s="10"/>
      <c r="K18" s="10"/>
      <c r="L18" s="10"/>
      <c r="M18" s="10"/>
      <c r="N18" s="10"/>
      <c r="O18" s="15"/>
      <c r="P18" s="17"/>
      <c r="Q18" s="17"/>
    </row>
    <row r="19" spans="1:19" s="8" customFormat="1" ht="15.75" customHeight="1">
      <c r="A19" s="19" t="s">
        <v>24</v>
      </c>
      <c r="B19" s="20">
        <f>B12+B16</f>
        <v>3912848360</v>
      </c>
      <c r="C19" s="20">
        <f t="shared" ref="C19:N19" si="2">C12+C16</f>
        <v>784884005.90999997</v>
      </c>
      <c r="D19" s="20">
        <f t="shared" si="2"/>
        <v>11542719.32</v>
      </c>
      <c r="E19" s="20">
        <f t="shared" si="2"/>
        <v>16918339.34</v>
      </c>
      <c r="F19" s="20">
        <f t="shared" si="2"/>
        <v>17438054.16</v>
      </c>
      <c r="G19" s="20">
        <f t="shared" si="2"/>
        <v>17417651.220000003</v>
      </c>
      <c r="H19" s="20">
        <f t="shared" si="2"/>
        <v>817824331.1099999</v>
      </c>
      <c r="I19" s="20">
        <f t="shared" si="2"/>
        <v>609955973.73000002</v>
      </c>
      <c r="J19" s="20">
        <f t="shared" si="2"/>
        <v>319743763.76999998</v>
      </c>
      <c r="K19" s="20">
        <f t="shared" si="2"/>
        <v>18809836.48</v>
      </c>
      <c r="L19" s="20">
        <f t="shared" si="2"/>
        <v>20522400.440000001</v>
      </c>
      <c r="M19" s="20">
        <f t="shared" si="2"/>
        <v>15604878.68</v>
      </c>
      <c r="N19" s="20">
        <f t="shared" si="2"/>
        <v>14214850.379000001</v>
      </c>
      <c r="O19" s="10">
        <f>SUM(C19:N19)</f>
        <v>2664876804.539</v>
      </c>
      <c r="P19" s="21"/>
      <c r="Q19" s="22"/>
      <c r="S19" s="21"/>
    </row>
    <row r="20" spans="1:19" ht="12.75" customHeight="1">
      <c r="A20" s="19"/>
      <c r="B20" s="20"/>
      <c r="C20" s="20"/>
      <c r="D20" s="20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15"/>
      <c r="Q20" s="17"/>
      <c r="S20" s="21"/>
    </row>
    <row r="21" spans="1:19" s="26" customFormat="1" ht="15.75" customHeight="1">
      <c r="A21" s="6" t="s">
        <v>25</v>
      </c>
      <c r="B21" s="24"/>
      <c r="C21" s="24"/>
      <c r="D21" s="24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15"/>
      <c r="P21" s="21"/>
      <c r="Q21" s="22"/>
      <c r="S21" s="21"/>
    </row>
    <row r="22" spans="1:19" s="27" customFormat="1" ht="15.75" customHeight="1">
      <c r="A22" s="9" t="s">
        <v>26</v>
      </c>
      <c r="B22" s="10">
        <f>SUM(B23:B27)</f>
        <v>350042500</v>
      </c>
      <c r="C22" s="10">
        <f t="shared" ref="C22:N22" si="3">SUM(C23:C27)</f>
        <v>11854652.59</v>
      </c>
      <c r="D22" s="10">
        <f t="shared" si="3"/>
        <v>12103608.43</v>
      </c>
      <c r="E22" s="10">
        <f t="shared" si="3"/>
        <v>14033194.650000002</v>
      </c>
      <c r="F22" s="10">
        <f t="shared" si="3"/>
        <v>21864203.490000002</v>
      </c>
      <c r="G22" s="10">
        <f t="shared" si="3"/>
        <v>14167318.609999999</v>
      </c>
      <c r="H22" s="10">
        <f t="shared" si="3"/>
        <v>23662152.109999999</v>
      </c>
      <c r="I22" s="10">
        <f t="shared" si="3"/>
        <v>13013600.369999999</v>
      </c>
      <c r="J22" s="10">
        <f t="shared" si="3"/>
        <v>15188388.269999998</v>
      </c>
      <c r="K22" s="10">
        <f t="shared" si="3"/>
        <v>12682571.48</v>
      </c>
      <c r="L22" s="10">
        <f t="shared" si="3"/>
        <v>13065963.109999999</v>
      </c>
      <c r="M22" s="10">
        <f t="shared" si="3"/>
        <v>24527608.129999999</v>
      </c>
      <c r="N22" s="10">
        <f t="shared" si="3"/>
        <v>38683546.079999998</v>
      </c>
      <c r="O22" s="10">
        <f>SUM(O23:O27)</f>
        <v>214846807.31999999</v>
      </c>
      <c r="P22" s="11"/>
      <c r="Q22" s="12"/>
      <c r="S22" s="11"/>
    </row>
    <row r="23" spans="1:19" s="16" customFormat="1" ht="15" customHeight="1">
      <c r="A23" s="13" t="s">
        <v>27</v>
      </c>
      <c r="B23" s="18">
        <v>208495000</v>
      </c>
      <c r="C23" s="28">
        <f>('[1]Formato Presentacion En'!E14)</f>
        <v>8567197.4199999999</v>
      </c>
      <c r="D23" s="28">
        <f>('[1]Detalle Ejecucion Febrero 2 (2)'!E13)</f>
        <v>8321686.6699999999</v>
      </c>
      <c r="E23" s="28">
        <f>('[1]Aplicaciones Financieras Marzo '!E21)</f>
        <v>9306919.8300000001</v>
      </c>
      <c r="F23" s="28">
        <f>('[1]Formato Presentacion Abril 24'!E15)</f>
        <v>8461820</v>
      </c>
      <c r="G23" s="28">
        <v>8784425.9100000001</v>
      </c>
      <c r="H23" s="29">
        <v>8794569.5399999991</v>
      </c>
      <c r="I23" s="29">
        <v>8364520</v>
      </c>
      <c r="J23" s="29">
        <f>('[1]Detalle de Ejecucion Agosto 24'!E16)</f>
        <v>8364520</v>
      </c>
      <c r="K23" s="29">
        <f>('[1]Formato Presentacion Sept. 24'!E15)</f>
        <v>8397820</v>
      </c>
      <c r="L23" s="29">
        <f>('[1]Detalle de Ejecucion Oct.'!E15)</f>
        <v>8436520</v>
      </c>
      <c r="M23" s="29">
        <f>('[1]Formato Presentacion Nov '!E15)</f>
        <v>16703108.059999999</v>
      </c>
      <c r="N23" s="29">
        <f>('[1]Formato Presentacion Dic'!E15)</f>
        <v>8399520</v>
      </c>
      <c r="O23" s="15">
        <f>SUM(C23:N23)</f>
        <v>110902627.43000001</v>
      </c>
      <c r="P23" s="17"/>
      <c r="Q23" s="17"/>
      <c r="S23" s="17"/>
    </row>
    <row r="24" spans="1:19" s="16" customFormat="1" ht="15" customHeight="1">
      <c r="A24" s="13" t="s">
        <v>28</v>
      </c>
      <c r="B24" s="18">
        <v>51895000</v>
      </c>
      <c r="C24" s="29">
        <f>('[1] Detalle Ejecucion Enero 24'!E33)</f>
        <v>2134281.4299999997</v>
      </c>
      <c r="D24" s="28">
        <f>('[1]Detalle Ejecucion Febrero 2 (2)'!E29)</f>
        <v>2378164.71</v>
      </c>
      <c r="E24" s="28">
        <f>('[1]Aplicaciones Financieras Marzo '!E22)</f>
        <v>2265489.48</v>
      </c>
      <c r="F24" s="28">
        <f>'[1]Formato Presentacion Abril 24'!E16</f>
        <v>10291189.800000001</v>
      </c>
      <c r="G24" s="28">
        <v>2010859.43</v>
      </c>
      <c r="H24" s="29">
        <v>2626461.5</v>
      </c>
      <c r="I24" s="29">
        <v>2258135.73</v>
      </c>
      <c r="J24" s="29">
        <f>('[1]Detalle de Ejecucion Agosto 24'!E31)</f>
        <v>2203091.6100000003</v>
      </c>
      <c r="K24" s="29">
        <f>('[1]Formato Presentacion Sept. 24'!E16)</f>
        <v>2126430.54</v>
      </c>
      <c r="L24" s="29">
        <f>('[1]Detalle de Ejecucion Oct.'!E33)</f>
        <v>2025457.1600000001</v>
      </c>
      <c r="M24" s="29">
        <f>('[1]Formato Presentacion Nov '!E16)</f>
        <v>1910451.29</v>
      </c>
      <c r="N24" s="29">
        <f>('[1]Formato Presentacion Dic'!E16)</f>
        <v>1996177.58</v>
      </c>
      <c r="O24" s="15">
        <f>SUM(C24:N24)</f>
        <v>34226190.259999998</v>
      </c>
      <c r="P24" s="17"/>
      <c r="Q24" s="17"/>
      <c r="S24" s="17"/>
    </row>
    <row r="25" spans="1:19" s="16" customFormat="1" ht="18" customHeight="1">
      <c r="A25" s="13" t="s">
        <v>29</v>
      </c>
      <c r="B25" s="18">
        <v>5420000</v>
      </c>
      <c r="C25" s="28">
        <v>38156.910000000003</v>
      </c>
      <c r="D25" s="29">
        <f>('[1]Detalle Ejecucion Febrero 2 (2)'!E60)</f>
        <v>25254.400000000001</v>
      </c>
      <c r="E25" s="29">
        <f>('[1]Aplicaciones Financieras Marzo '!E23)</f>
        <v>885598.88</v>
      </c>
      <c r="F25" s="29">
        <f>('[1]Formato Presentacion Abril 24'!E17)</f>
        <v>947535.03</v>
      </c>
      <c r="G25" s="29">
        <v>915322.08</v>
      </c>
      <c r="H25" s="29">
        <v>88516</v>
      </c>
      <c r="I25" s="29">
        <v>870000</v>
      </c>
      <c r="J25" s="29">
        <f>('[1]Detalle de Ejecucion Agosto 24'!E54)</f>
        <v>85016.790000000008</v>
      </c>
      <c r="K25" s="29">
        <f>('[1]Formato Presentacion Sept. 24'!E17)</f>
        <v>888940.16</v>
      </c>
      <c r="L25" s="29">
        <f>('[1]Detalle de Ejecucion Oct.'!E58)</f>
        <v>980521.27</v>
      </c>
      <c r="M25" s="29">
        <f>('[1]Formato Presentacion Nov '!E17)</f>
        <v>897417.84</v>
      </c>
      <c r="N25" s="29">
        <f>('[1]Formato Presentacion Dic'!E17)</f>
        <v>1022774.42</v>
      </c>
      <c r="O25" s="15">
        <f>SUM(C25:N25)</f>
        <v>7645053.7799999993</v>
      </c>
      <c r="P25" s="17"/>
      <c r="Q25" s="17"/>
      <c r="S25" s="17"/>
    </row>
    <row r="26" spans="1:19" s="16" customFormat="1" ht="18" customHeight="1">
      <c r="A26" s="13" t="s">
        <v>30</v>
      </c>
      <c r="B26" s="18">
        <v>58232500</v>
      </c>
      <c r="C26" s="28">
        <v>0</v>
      </c>
      <c r="D26" s="28">
        <f>('[1]Detalle Ejecucion Febrero 2 (2)'!E67)</f>
        <v>249012.1</v>
      </c>
      <c r="E26" s="28">
        <f>('[1]Aplicaciones Financieras Marzo '!E24)</f>
        <v>436894.33</v>
      </c>
      <c r="F26" s="28">
        <f>('[1]Formato Presentacion Abril 24'!E18)</f>
        <v>1033837.09</v>
      </c>
      <c r="G26" s="28">
        <v>759468.03</v>
      </c>
      <c r="H26" s="29">
        <v>10462990.43</v>
      </c>
      <c r="I26" s="29">
        <v>385146.87</v>
      </c>
      <c r="J26" s="29">
        <f>('[1]Detalle de Ejecucion Agosto 24'!E61)</f>
        <v>3399962.1</v>
      </c>
      <c r="K26" s="29">
        <f>('[1]Formato Presentacion Sept. 24'!E18)</f>
        <v>126889.70999999999</v>
      </c>
      <c r="L26" s="29">
        <f>('[1]Detalle de Ejecucion Oct.'!E67)</f>
        <v>475126.9</v>
      </c>
      <c r="M26" s="29">
        <f>('[1]Formato Presentacion Nov '!E18)</f>
        <v>3876563.2299999995</v>
      </c>
      <c r="N26" s="29">
        <f>('[1]Formato Presentacion Dic'!E18)</f>
        <v>26124173.299999997</v>
      </c>
      <c r="O26" s="15">
        <f>SUM(C26:N26)</f>
        <v>47330064.089999996</v>
      </c>
      <c r="P26" s="17"/>
      <c r="Q26" s="17"/>
      <c r="S26" s="17"/>
    </row>
    <row r="27" spans="1:19" s="16" customFormat="1" ht="18" customHeight="1">
      <c r="A27" s="13" t="s">
        <v>31</v>
      </c>
      <c r="B27" s="18">
        <v>26000000</v>
      </c>
      <c r="C27" s="28">
        <v>1115016.83</v>
      </c>
      <c r="D27" s="28">
        <f>('[1]Detalle Ejecucion Febrero 2 (2)'!E77)</f>
        <v>1129490.55</v>
      </c>
      <c r="E27" s="28">
        <f>('[1]Aplicaciones Financieras Marzo '!E25)</f>
        <v>1138292.1299999999</v>
      </c>
      <c r="F27" s="28">
        <f>('[1]Formato Presentacion Abril 24'!E19)</f>
        <v>1129821.57</v>
      </c>
      <c r="G27" s="28">
        <v>1697243.16</v>
      </c>
      <c r="H27" s="29">
        <v>1689614.64</v>
      </c>
      <c r="I27" s="29">
        <v>1135797.77</v>
      </c>
      <c r="J27" s="29">
        <f>('[1]Detalle de Ejecucion Agosto 24'!E70)</f>
        <v>1135797.77</v>
      </c>
      <c r="K27" s="29">
        <f>('[1]Formato Presentacion Sept. 24'!E19)</f>
        <v>1142491.07</v>
      </c>
      <c r="L27" s="29">
        <f>('[1]Detalle de Ejecucion Oct.'!E75)</f>
        <v>1148337.78</v>
      </c>
      <c r="M27" s="29">
        <f>('[1]Formato Presentacion Nov '!E19)</f>
        <v>1140067.71</v>
      </c>
      <c r="N27" s="29">
        <f>('[1]Formato Presentacion Dic'!E19)</f>
        <v>1140900.78</v>
      </c>
      <c r="O27" s="15">
        <f>SUM(C27:N27)</f>
        <v>14742871.76</v>
      </c>
      <c r="P27" s="17"/>
      <c r="Q27" s="17"/>
      <c r="S27" s="17"/>
    </row>
    <row r="28" spans="1:19" s="16" customFormat="1" ht="18" customHeight="1">
      <c r="A28" s="13"/>
      <c r="B28" s="18"/>
      <c r="C28" s="28"/>
      <c r="D28" s="28"/>
      <c r="E28" s="28"/>
      <c r="F28" s="28"/>
      <c r="G28" s="28"/>
      <c r="H28" s="29"/>
      <c r="I28" s="29"/>
      <c r="J28" s="29"/>
      <c r="K28" s="29"/>
      <c r="L28" s="29"/>
      <c r="M28" s="29"/>
      <c r="N28" s="29"/>
      <c r="O28" s="15"/>
      <c r="P28" s="17"/>
      <c r="Q28" s="17"/>
      <c r="S28" s="17"/>
    </row>
    <row r="29" spans="1:19" ht="15.75" customHeight="1">
      <c r="A29" s="9" t="s">
        <v>32</v>
      </c>
      <c r="B29" s="10">
        <f>SUM(B30:B38)</f>
        <v>526664000</v>
      </c>
      <c r="C29" s="10">
        <f t="shared" ref="C29:J29" si="4">SUM(C30:C38)</f>
        <v>6390603.4100000001</v>
      </c>
      <c r="D29" s="10">
        <f t="shared" si="4"/>
        <v>4502907.2799999993</v>
      </c>
      <c r="E29" s="10">
        <f t="shared" si="4"/>
        <v>4994954.7699999996</v>
      </c>
      <c r="F29" s="10">
        <f t="shared" si="4"/>
        <v>3553549.4000000004</v>
      </c>
      <c r="G29" s="10">
        <f t="shared" si="4"/>
        <v>4344843.9399999995</v>
      </c>
      <c r="H29" s="10">
        <f t="shared" si="4"/>
        <v>8372963.7999999998</v>
      </c>
      <c r="I29" s="10">
        <f t="shared" si="4"/>
        <v>5602784.1200000001</v>
      </c>
      <c r="J29" s="10">
        <f t="shared" si="4"/>
        <v>4507203.55</v>
      </c>
      <c r="K29" s="10">
        <f>SUM(K30:K38)</f>
        <v>6539905.2699999996</v>
      </c>
      <c r="L29" s="10">
        <f>SUM(L30:L38)</f>
        <v>7336049.7299999995</v>
      </c>
      <c r="M29" s="10">
        <f>SUM(M30:M38)</f>
        <v>6434070.1099999994</v>
      </c>
      <c r="N29" s="10">
        <f>SUM(N30:N38)</f>
        <v>5533346.9699999997</v>
      </c>
      <c r="O29" s="10">
        <f>SUM(O30:O38)</f>
        <v>68113182.350000009</v>
      </c>
      <c r="P29" s="11"/>
      <c r="Q29" s="12"/>
      <c r="S29" s="11"/>
    </row>
    <row r="30" spans="1:19" s="16" customFormat="1" ht="18" customHeight="1">
      <c r="A30" s="13" t="s">
        <v>33</v>
      </c>
      <c r="B30" s="28">
        <v>17544000</v>
      </c>
      <c r="C30" s="28">
        <f>('[1]Formato Presentacion En'!E20)</f>
        <v>851222.48</v>
      </c>
      <c r="D30" s="28">
        <v>965160.21000000008</v>
      </c>
      <c r="E30" s="28">
        <f>('[1]Aplicaciones Financieras Marzo '!E27)</f>
        <v>854012.27</v>
      </c>
      <c r="F30" s="28">
        <f>('[1]Formato Presentacion Abril 24'!E21)</f>
        <v>841068.23</v>
      </c>
      <c r="G30" s="28">
        <v>905793.61</v>
      </c>
      <c r="H30" s="28">
        <v>904955.79999999993</v>
      </c>
      <c r="I30" s="28">
        <v>911401.99000000011</v>
      </c>
      <c r="J30" s="28">
        <f>('[1]Detalle de Ejecucion Agosto 24'!E75)</f>
        <v>919945.83</v>
      </c>
      <c r="K30" s="28">
        <f>('[1]Formato Presentacion Sept. 24'!E21)</f>
        <v>928397.42</v>
      </c>
      <c r="L30" s="28">
        <f>('[1]Detalle de Ejecucion Oct.'!E80)</f>
        <v>919862.81</v>
      </c>
      <c r="M30" s="28">
        <f>('[1]Formato Presentacion Nov '!E21)</f>
        <v>969571.67</v>
      </c>
      <c r="N30" s="28">
        <f>('[1]Formato Presentacion Dic'!E21)</f>
        <v>891930.57</v>
      </c>
      <c r="O30" s="15">
        <f t="shared" ref="O30:O38" si="5">SUM(C30:N30)</f>
        <v>10863322.890000001</v>
      </c>
      <c r="P30" s="17"/>
      <c r="Q30" s="17"/>
      <c r="S30" s="17"/>
    </row>
    <row r="31" spans="1:19" s="16" customFormat="1" ht="15.75" customHeight="1">
      <c r="A31" s="30" t="s">
        <v>34</v>
      </c>
      <c r="B31" s="28">
        <v>80500000</v>
      </c>
      <c r="C31" s="28">
        <f>('[1] Detalle Ejecucion Enero 24'!E92)</f>
        <v>0</v>
      </c>
      <c r="D31" s="28">
        <v>204977.8</v>
      </c>
      <c r="E31" s="28">
        <f>('[1]Aplicaciones Financieras Marzo '!E28)</f>
        <v>271400</v>
      </c>
      <c r="F31" s="28">
        <f>('[1]Formato Presentacion Abril 24'!E22)</f>
        <v>0</v>
      </c>
      <c r="G31" s="28">
        <v>149211</v>
      </c>
      <c r="H31" s="28">
        <v>1180</v>
      </c>
      <c r="I31" s="28">
        <v>70800</v>
      </c>
      <c r="J31" s="28">
        <f>('[1]Detalle de Ejecucion Agosto 24'!E89)</f>
        <v>0</v>
      </c>
      <c r="K31" s="28">
        <f>('[1]Formato Presentacion Sept. 24'!E22)</f>
        <v>0</v>
      </c>
      <c r="L31" s="28">
        <f>('[1]Detalle de Ejecucion Oct.'!E95)</f>
        <v>81774</v>
      </c>
      <c r="M31" s="28">
        <f>('[1]Formato Presentacion Nov '!E22)</f>
        <v>141.6</v>
      </c>
      <c r="N31" s="28">
        <f>('[1]Formato Presentacion Dic'!E22)</f>
        <v>0</v>
      </c>
      <c r="O31" s="15">
        <f t="shared" si="5"/>
        <v>779484.4</v>
      </c>
      <c r="P31" s="17"/>
      <c r="Q31" s="17"/>
      <c r="S31" s="17"/>
    </row>
    <row r="32" spans="1:19" s="16" customFormat="1" ht="18" customHeight="1">
      <c r="A32" s="13" t="s">
        <v>35</v>
      </c>
      <c r="B32" s="28">
        <v>22440000</v>
      </c>
      <c r="C32" s="28">
        <f>('[1] Detalle Ejecucion Enero 24'!E97)</f>
        <v>1022803.21</v>
      </c>
      <c r="D32" s="28">
        <v>1093990</v>
      </c>
      <c r="E32" s="28">
        <f>('[1]Aplicaciones Financieras Marzo '!E29)</f>
        <v>473254.56</v>
      </c>
      <c r="F32" s="28">
        <f>('[1]Formato Presentacion Abril 24'!E23)</f>
        <v>195200</v>
      </c>
      <c r="G32" s="28">
        <v>63603.21</v>
      </c>
      <c r="H32" s="28">
        <v>1316491.1000000001</v>
      </c>
      <c r="I32" s="28">
        <v>1979144.67</v>
      </c>
      <c r="J32" s="28">
        <f>('[1]Detalle de Ejecucion Agosto 24'!E93)</f>
        <v>63385.760000000002</v>
      </c>
      <c r="K32" s="28">
        <f>('[1]Formato Presentacion Sept. 24'!E23)</f>
        <v>72750</v>
      </c>
      <c r="L32" s="28">
        <f>('[1]Detalle de Ejecucion Oct.'!E100)</f>
        <v>427358.42000000004</v>
      </c>
      <c r="M32" s="28">
        <f>('[1]Formato Presentacion Nov '!E23)</f>
        <v>0</v>
      </c>
      <c r="N32" s="28">
        <f>('[1]Formato Presentacion Dic'!E23)</f>
        <v>3850</v>
      </c>
      <c r="O32" s="15">
        <f t="shared" si="5"/>
        <v>6711830.9299999997</v>
      </c>
      <c r="P32" s="17"/>
      <c r="Q32" s="31"/>
      <c r="S32" s="17"/>
    </row>
    <row r="33" spans="1:19" s="16" customFormat="1" ht="18" customHeight="1">
      <c r="A33" s="13" t="s">
        <v>36</v>
      </c>
      <c r="B33" s="28">
        <v>900000</v>
      </c>
      <c r="C33" s="28">
        <f>('[1] Detalle Ejecucion Enero 24'!E106)</f>
        <v>228</v>
      </c>
      <c r="D33" s="28">
        <v>114</v>
      </c>
      <c r="E33" s="28">
        <f>('[1]Aplicaciones Financieras Marzo '!E30)</f>
        <v>264</v>
      </c>
      <c r="F33" s="28">
        <f>('[1]Formato Presentacion Abril 24'!E24)</f>
        <v>3271</v>
      </c>
      <c r="G33" s="28">
        <v>151000</v>
      </c>
      <c r="H33" s="28">
        <v>874</v>
      </c>
      <c r="I33" s="28">
        <v>250</v>
      </c>
      <c r="J33" s="28">
        <f>('[1]Detalle de Ejecucion Agosto 24'!E100)</f>
        <v>228</v>
      </c>
      <c r="K33" s="28">
        <f>('[1]Formato Presentacion Sept. 24'!E24)</f>
        <v>100</v>
      </c>
      <c r="L33" s="28">
        <f>('[1]Detalle de Ejecucion Oct.'!E108)</f>
        <v>300</v>
      </c>
      <c r="M33" s="28">
        <f>('[1]Formato Presentacion Nov '!E24)</f>
        <v>35131.1</v>
      </c>
      <c r="N33" s="28">
        <f>('[1]Formato Presentacion Dic'!E24)</f>
        <v>315.62</v>
      </c>
      <c r="O33" s="15">
        <f t="shared" si="5"/>
        <v>192075.72</v>
      </c>
      <c r="P33" s="17"/>
      <c r="Q33" s="17"/>
      <c r="S33" s="17"/>
    </row>
    <row r="34" spans="1:19" s="16" customFormat="1" ht="18" customHeight="1">
      <c r="A34" s="13" t="s">
        <v>37</v>
      </c>
      <c r="B34" s="28">
        <v>11800000</v>
      </c>
      <c r="C34" s="28">
        <v>91943.24</v>
      </c>
      <c r="D34" s="28">
        <v>0</v>
      </c>
      <c r="E34" s="28">
        <f>('[1]Aplicaciones Financieras Marzo '!E31)</f>
        <v>0</v>
      </c>
      <c r="F34" s="28">
        <f>('[1]Formato Presentacion Abril 24'!E25)</f>
        <v>0</v>
      </c>
      <c r="G34" s="28">
        <v>0</v>
      </c>
      <c r="H34" s="28">
        <v>1935812.5</v>
      </c>
      <c r="I34" s="28">
        <v>0</v>
      </c>
      <c r="J34" s="28">
        <f>('[1]Detalle de Ejecucion Agosto 24'!E109)</f>
        <v>1316146.67</v>
      </c>
      <c r="K34" s="28">
        <f>('[1]Formato Presentacion Sept. 24'!E25)</f>
        <v>257387.5</v>
      </c>
      <c r="L34" s="28">
        <f>('[1]Detalle de Ejecucion Oct.'!E117)</f>
        <v>174050</v>
      </c>
      <c r="M34" s="28">
        <f>('[1]Formato Presentacion Nov '!E25)</f>
        <v>257387.5</v>
      </c>
      <c r="N34" s="28">
        <f>('[1]Formato Presentacion Dic'!E25)</f>
        <v>257387.5</v>
      </c>
      <c r="O34" s="15">
        <f t="shared" si="5"/>
        <v>4290114.91</v>
      </c>
      <c r="P34" s="17"/>
      <c r="Q34" s="17"/>
      <c r="S34" s="17"/>
    </row>
    <row r="35" spans="1:19" s="16" customFormat="1" ht="18" customHeight="1">
      <c r="A35" s="13" t="s">
        <v>38</v>
      </c>
      <c r="B35" s="28">
        <v>15590000</v>
      </c>
      <c r="C35" s="28">
        <f>('[1] Detalle Ejecucion Enero 24'!E121)</f>
        <v>911849.16</v>
      </c>
      <c r="D35" s="28">
        <v>729413.6399999999</v>
      </c>
      <c r="E35" s="28">
        <f>('[1]Aplicaciones Financieras Marzo '!E32)</f>
        <v>727963.21</v>
      </c>
      <c r="F35" s="28">
        <f>('[1]Formato Presentacion Abril 24'!E26)</f>
        <v>1268771.17</v>
      </c>
      <c r="G35" s="28">
        <v>767495.23</v>
      </c>
      <c r="H35" s="28">
        <v>1050829.29</v>
      </c>
      <c r="I35" s="28">
        <v>767356.15</v>
      </c>
      <c r="J35" s="28">
        <f>('[1]Detalle de Ejecucion Agosto 24'!E119)</f>
        <v>765873.83000000007</v>
      </c>
      <c r="K35" s="28">
        <f>('[1]Formato Presentacion Sept. 24'!E26)</f>
        <v>1982008.5399999998</v>
      </c>
      <c r="L35" s="28">
        <f>('[1]Detalle de Ejecucion Oct.'!E122)</f>
        <v>1428455.1199999999</v>
      </c>
      <c r="M35" s="28">
        <f>('[1]Formato Presentacion Nov '!E26)</f>
        <v>2235295.23</v>
      </c>
      <c r="N35" s="28">
        <f>('[1]Formato Presentacion Dic'!E26)</f>
        <v>1134948.58</v>
      </c>
      <c r="O35" s="15">
        <f t="shared" si="5"/>
        <v>13770259.15</v>
      </c>
      <c r="P35" s="17"/>
      <c r="Q35" s="17"/>
      <c r="S35" s="17"/>
    </row>
    <row r="36" spans="1:19" s="16" customFormat="1" ht="24.9" customHeight="1">
      <c r="A36" s="30" t="s">
        <v>39</v>
      </c>
      <c r="B36" s="28">
        <v>76200000</v>
      </c>
      <c r="C36" s="28">
        <v>0</v>
      </c>
      <c r="D36" s="28">
        <v>290043.5</v>
      </c>
      <c r="E36" s="28">
        <f>('[1]Aplicaciones Financieras Marzo '!E33)</f>
        <v>162740.95000000001</v>
      </c>
      <c r="F36" s="28">
        <f>('[1]Formato Presentacion Abril 24'!E27)</f>
        <v>361658.2</v>
      </c>
      <c r="G36" s="28">
        <v>6844</v>
      </c>
      <c r="H36" s="28">
        <v>494677.24</v>
      </c>
      <c r="I36" s="28">
        <v>245343.26</v>
      </c>
      <c r="J36" s="28">
        <f>('[1]Detalle de Ejecucion Agosto 24'!E130)</f>
        <v>311837.40000000002</v>
      </c>
      <c r="K36" s="32">
        <f>('[1]Formato Presentacion Sept. 24'!E27)</f>
        <v>6844</v>
      </c>
      <c r="L36" s="32">
        <f>('[1]Detalle de Ejecucion Oct.'!E131)</f>
        <v>131634</v>
      </c>
      <c r="M36" s="32">
        <f>('[1]Formato Presentacion Nov '!E27)</f>
        <v>71185.84</v>
      </c>
      <c r="N36" s="32">
        <f>('[1]Formato Presentacion Dic'!E27)</f>
        <v>360074.23999999999</v>
      </c>
      <c r="O36" s="15">
        <f t="shared" si="5"/>
        <v>2442882.6300000004</v>
      </c>
      <c r="P36" s="17"/>
      <c r="Q36" s="17"/>
      <c r="S36" s="17"/>
    </row>
    <row r="37" spans="1:19" s="16" customFormat="1" ht="26.25" customHeight="1">
      <c r="A37" s="30" t="s">
        <v>40</v>
      </c>
      <c r="B37" s="28">
        <v>294690000</v>
      </c>
      <c r="C37" s="28">
        <f>('[1] Detalle Ejecucion Enero 24'!E146)</f>
        <v>3512557.32</v>
      </c>
      <c r="D37" s="28">
        <v>1005019.25</v>
      </c>
      <c r="E37" s="28">
        <f>('[1]Detalle Ejecucion Marzo 24'!E155)</f>
        <v>2505319.7799999998</v>
      </c>
      <c r="F37" s="28">
        <f>('[1]Formato Presentacion Abril 24'!E28)</f>
        <v>883580.8</v>
      </c>
      <c r="G37" s="28">
        <v>2300896.89</v>
      </c>
      <c r="H37" s="28">
        <v>1713778.38</v>
      </c>
      <c r="I37" s="28">
        <v>1628488.05</v>
      </c>
      <c r="J37" s="28">
        <f>('[1]Detalle de Ejecucion Agosto 24'!E151)</f>
        <v>1129786.06</v>
      </c>
      <c r="K37" s="28">
        <f>('[1]Formato Presentacion Sept. 24'!E28)</f>
        <v>3142404.81</v>
      </c>
      <c r="L37" s="28">
        <f>('[1]Detalle de Ejecucion Oct.'!E149)</f>
        <v>4172615.38</v>
      </c>
      <c r="M37" s="28">
        <f>('[1]Formato Presentacion Nov '!E28)</f>
        <v>2699980.17</v>
      </c>
      <c r="N37" s="28">
        <f>('[1]Formato Presentacion Dic'!E28)</f>
        <v>2884840.46</v>
      </c>
      <c r="O37" s="15">
        <f t="shared" si="5"/>
        <v>27579267.350000001</v>
      </c>
      <c r="P37" s="17"/>
      <c r="Q37" s="17"/>
      <c r="S37" s="17"/>
    </row>
    <row r="38" spans="1:19" s="16" customFormat="1" ht="18" customHeight="1">
      <c r="A38" s="13" t="s">
        <v>41</v>
      </c>
      <c r="B38" s="28">
        <v>7000000</v>
      </c>
      <c r="C38" s="28">
        <v>0</v>
      </c>
      <c r="D38" s="28">
        <v>214188.88</v>
      </c>
      <c r="E38" s="28">
        <f>('[1]Aplicaciones Financieras Marzo '!E35)</f>
        <v>0</v>
      </c>
      <c r="F38" s="28">
        <f>('[1]Formato Presentacion Abril 24'!E29)</f>
        <v>0</v>
      </c>
      <c r="G38" s="28">
        <v>0</v>
      </c>
      <c r="H38" s="28">
        <v>954365.49</v>
      </c>
      <c r="I38" s="28">
        <v>0</v>
      </c>
      <c r="J38" s="28">
        <f>('[1]Detalle de Ejecucion Agosto 24'!E180)</f>
        <v>0</v>
      </c>
      <c r="K38" s="28">
        <f>('[1]Formato Presentacion Sept. 24'!E29)</f>
        <v>150013</v>
      </c>
      <c r="L38" s="28">
        <f>('[1]Detalle de Ejecucion Oct.'!E185)</f>
        <v>0</v>
      </c>
      <c r="M38" s="28">
        <f>('[1]Formato Presentacion Nov '!E29)</f>
        <v>165377</v>
      </c>
      <c r="N38" s="28">
        <f>('[1]Formato Presentacion Dic'!E29)</f>
        <v>0</v>
      </c>
      <c r="O38" s="15">
        <f t="shared" si="5"/>
        <v>1483944.37</v>
      </c>
      <c r="P38" s="17"/>
      <c r="Q38" s="17"/>
      <c r="S38" s="17"/>
    </row>
    <row r="39" spans="1:19" s="16" customFormat="1" ht="18" customHeight="1">
      <c r="A39" s="13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15"/>
      <c r="P39" s="17"/>
      <c r="Q39" s="17"/>
      <c r="S39" s="17"/>
    </row>
    <row r="40" spans="1:19" ht="15.75" customHeight="1">
      <c r="A40" s="9" t="s">
        <v>42</v>
      </c>
      <c r="B40" s="10">
        <f>SUM(B41:B48)</f>
        <v>37826817</v>
      </c>
      <c r="C40" s="10">
        <f t="shared" ref="C40:N40" si="6">SUM(C41:C48)</f>
        <v>1080833.29</v>
      </c>
      <c r="D40" s="10">
        <f t="shared" si="6"/>
        <v>2846483.06</v>
      </c>
      <c r="E40" s="10">
        <f t="shared" si="6"/>
        <v>1749133.45</v>
      </c>
      <c r="F40" s="10">
        <f t="shared" si="6"/>
        <v>1961329.5100000002</v>
      </c>
      <c r="G40" s="10">
        <f t="shared" si="6"/>
        <v>1933569.6340000001</v>
      </c>
      <c r="H40" s="10">
        <f t="shared" si="6"/>
        <v>1401503.18</v>
      </c>
      <c r="I40" s="10">
        <f t="shared" si="6"/>
        <v>4602978.8499999996</v>
      </c>
      <c r="J40" s="10">
        <f t="shared" si="6"/>
        <v>841791.73999999987</v>
      </c>
      <c r="K40" s="10">
        <f t="shared" si="6"/>
        <v>857152.07000000007</v>
      </c>
      <c r="L40" s="10">
        <f t="shared" si="6"/>
        <v>757556.01000000013</v>
      </c>
      <c r="M40" s="10">
        <f t="shared" si="6"/>
        <v>1418744.03</v>
      </c>
      <c r="N40" s="10">
        <f t="shared" si="6"/>
        <v>1119600.7600000002</v>
      </c>
      <c r="O40" s="10">
        <f>SUM(O41:O48)</f>
        <v>20570675.583999999</v>
      </c>
      <c r="P40" s="11"/>
      <c r="Q40" s="12"/>
      <c r="S40" s="11"/>
    </row>
    <row r="41" spans="1:19" s="16" customFormat="1" ht="18" customHeight="1">
      <c r="A41" s="33" t="s">
        <v>43</v>
      </c>
      <c r="B41" s="28">
        <v>3550000</v>
      </c>
      <c r="C41" s="28">
        <f>('[1] Detalle Ejecucion Enero 24'!E196)</f>
        <v>85083.610000000015</v>
      </c>
      <c r="D41" s="28">
        <v>437595.59</v>
      </c>
      <c r="E41" s="28">
        <f>('[1]Aplicaciones Financieras Marzo '!E37)</f>
        <v>67739.64</v>
      </c>
      <c r="F41" s="28">
        <f>('[1]Formato Presentacion Abril 24'!E31)</f>
        <v>847367.15</v>
      </c>
      <c r="G41" s="28">
        <v>132463.15400000001</v>
      </c>
      <c r="H41" s="28">
        <v>84094.180000000008</v>
      </c>
      <c r="I41" s="28">
        <v>386318.9</v>
      </c>
      <c r="J41" s="28">
        <f>('[1]Detalle de Ejecucion Agosto 24'!E186)</f>
        <v>172914.97000000003</v>
      </c>
      <c r="K41" s="28">
        <f>('[1]Formato Presentacion Sept. 24'!E31)</f>
        <v>37804.14</v>
      </c>
      <c r="L41" s="28">
        <f>('[1]Detalle de Ejecucion Oct.'!E191)</f>
        <v>60875.28</v>
      </c>
      <c r="M41" s="28">
        <f>('[1]Formato Presentacion Nov '!E31)</f>
        <v>261235.34</v>
      </c>
      <c r="N41" s="28">
        <f>('[1]Formato Presentacion Dic'!E31)</f>
        <v>187332.64</v>
      </c>
      <c r="O41" s="15">
        <f t="shared" ref="O41:O48" si="7">SUM(C41:N41)</f>
        <v>2760824.5940000005</v>
      </c>
      <c r="P41" s="17"/>
      <c r="Q41" s="17"/>
      <c r="S41" s="17"/>
    </row>
    <row r="42" spans="1:19" s="16" customFormat="1" ht="18" customHeight="1">
      <c r="A42" s="34" t="s">
        <v>44</v>
      </c>
      <c r="B42" s="28">
        <v>4700000</v>
      </c>
      <c r="C42" s="28">
        <v>0</v>
      </c>
      <c r="D42" s="28">
        <v>0</v>
      </c>
      <c r="E42" s="28">
        <f>('[1]Aplicaciones Financieras Marzo '!E38)</f>
        <v>0</v>
      </c>
      <c r="F42" s="28">
        <f>('[1]Formato Presentacion Abril 24'!E32)</f>
        <v>41064</v>
      </c>
      <c r="G42" s="28">
        <v>945593</v>
      </c>
      <c r="H42" s="28">
        <v>0</v>
      </c>
      <c r="I42" s="28">
        <v>0</v>
      </c>
      <c r="J42" s="28">
        <f>('[1]Detalle de Ejecucion Agosto 24'!E238)</f>
        <v>0</v>
      </c>
      <c r="K42" s="28">
        <f>('[1]Formato Presentacion Sept. 24'!E32)</f>
        <v>13806</v>
      </c>
      <c r="L42" s="28">
        <f>('[1]Detalle de Ejecucion Oct.'!E230)</f>
        <v>17794.400000000001</v>
      </c>
      <c r="M42" s="28">
        <f>('[1]Formato Presentacion Nov '!E32)</f>
        <v>203</v>
      </c>
      <c r="N42" s="28">
        <f>('[1]Formato Presentacion Dic'!E32)</f>
        <v>0</v>
      </c>
      <c r="O42" s="15">
        <f t="shared" si="7"/>
        <v>1018460.4</v>
      </c>
      <c r="P42" s="17"/>
      <c r="Q42" s="17"/>
      <c r="S42" s="17"/>
    </row>
    <row r="43" spans="1:19" s="16" customFormat="1" ht="20.25" customHeight="1">
      <c r="A43" s="35" t="s">
        <v>45</v>
      </c>
      <c r="B43" s="28">
        <v>1800000</v>
      </c>
      <c r="C43" s="28">
        <v>0</v>
      </c>
      <c r="D43" s="28">
        <v>11100</v>
      </c>
      <c r="E43" s="28">
        <f>('[1]Aplicaciones Financieras Marzo '!E39)</f>
        <v>0</v>
      </c>
      <c r="F43" s="28">
        <f>('[1]Formato Presentacion Abril 24'!E33)</f>
        <v>18000</v>
      </c>
      <c r="G43" s="28">
        <v>0</v>
      </c>
      <c r="H43" s="28">
        <v>0</v>
      </c>
      <c r="I43" s="28">
        <v>0</v>
      </c>
      <c r="J43" s="28">
        <f>('[1]Detalle de Ejecucion Agosto 24'!E242)</f>
        <v>0</v>
      </c>
      <c r="K43" s="28">
        <f>('[1]Formato Presentacion Sept. 24'!E33)</f>
        <v>0</v>
      </c>
      <c r="L43" s="28">
        <f>('[1]Detalle de Ejecucion Oct.'!E235)</f>
        <v>0</v>
      </c>
      <c r="M43" s="28">
        <f>('[1]Formato Presentacion Nov '!E33)</f>
        <v>6200</v>
      </c>
      <c r="N43" s="28">
        <f>('[1]Formato Presentacion Dic'!E33)</f>
        <v>0</v>
      </c>
      <c r="O43" s="15">
        <f t="shared" si="7"/>
        <v>35300</v>
      </c>
      <c r="P43" s="17"/>
      <c r="Q43" s="17"/>
      <c r="S43" s="17"/>
    </row>
    <row r="44" spans="1:19" s="16" customFormat="1" ht="18" customHeight="1">
      <c r="A44" s="35" t="s">
        <v>46</v>
      </c>
      <c r="B44" s="28">
        <v>200000</v>
      </c>
      <c r="C44" s="28">
        <v>0</v>
      </c>
      <c r="D44" s="28">
        <v>0</v>
      </c>
      <c r="E44" s="28">
        <f>('[1]Aplicaciones Financieras Marzo '!E40)</f>
        <v>13797.5</v>
      </c>
      <c r="F44" s="28">
        <f>('[1]Formato Presentacion Abril 24'!E34)</f>
        <v>0</v>
      </c>
      <c r="G44" s="28">
        <v>0</v>
      </c>
      <c r="H44" s="28">
        <v>0</v>
      </c>
      <c r="I44" s="28">
        <v>0</v>
      </c>
      <c r="J44" s="28">
        <f>('[1]Detalle de Ejecucion Agosto 24'!E248)</f>
        <v>0</v>
      </c>
      <c r="K44" s="28">
        <f>('[1]Formato Presentacion Sept. 24'!E34)</f>
        <v>0</v>
      </c>
      <c r="L44" s="28">
        <f>('[1]Detalle de Ejecucion Oct.'!E240)</f>
        <v>0</v>
      </c>
      <c r="M44" s="28">
        <f>('[1]Formato Presentacion Nov '!E34)</f>
        <v>0</v>
      </c>
      <c r="N44" s="28">
        <f>('[1]Formato Presentacion Dic'!E34)</f>
        <v>0</v>
      </c>
      <c r="O44" s="15">
        <f t="shared" si="7"/>
        <v>13797.5</v>
      </c>
      <c r="P44" s="17"/>
      <c r="Q44" s="17"/>
      <c r="S44" s="17"/>
    </row>
    <row r="45" spans="1:19" s="16" customFormat="1" ht="20.25" customHeight="1">
      <c r="A45" s="36" t="s">
        <v>47</v>
      </c>
      <c r="B45" s="28">
        <v>1000000</v>
      </c>
      <c r="C45" s="28">
        <v>0</v>
      </c>
      <c r="D45" s="28">
        <v>0</v>
      </c>
      <c r="E45" s="28">
        <f>('[1]Aplicaciones Financieras Marzo '!E41)</f>
        <v>0</v>
      </c>
      <c r="F45" s="28">
        <f>('[1]Formato Presentacion Abril 24'!E35)</f>
        <v>86614.22</v>
      </c>
      <c r="G45" s="28">
        <v>0</v>
      </c>
      <c r="H45" s="28">
        <v>0</v>
      </c>
      <c r="I45" s="28">
        <v>0</v>
      </c>
      <c r="J45" s="28">
        <f>('[1]Detalle de Ejecucion Agosto 24'!E250)</f>
        <v>0</v>
      </c>
      <c r="K45" s="28">
        <f>('[1]Formato Presentacion Sept. 24'!E35)</f>
        <v>22900</v>
      </c>
      <c r="L45" s="28">
        <f>('[1]Detalle de Ejecucion Oct.'!E242)</f>
        <v>0</v>
      </c>
      <c r="M45" s="28">
        <f>('[1]Formato Presentacion Nov '!E35)</f>
        <v>1242.44</v>
      </c>
      <c r="N45" s="28">
        <f>('[1]Formato Presentacion Dic'!E35)</f>
        <v>0</v>
      </c>
      <c r="O45" s="15">
        <f t="shared" si="7"/>
        <v>110756.66</v>
      </c>
      <c r="P45" s="17"/>
      <c r="Q45" s="17"/>
      <c r="S45" s="17"/>
    </row>
    <row r="46" spans="1:19" s="16" customFormat="1" ht="18" customHeight="1">
      <c r="A46" s="35" t="s">
        <v>48</v>
      </c>
      <c r="B46" s="28">
        <v>150000</v>
      </c>
      <c r="C46" s="28">
        <v>0</v>
      </c>
      <c r="D46" s="28">
        <v>0</v>
      </c>
      <c r="E46" s="28">
        <f>('[1]Aplicaciones Financieras Marzo '!E42)</f>
        <v>0</v>
      </c>
      <c r="F46" s="28">
        <f>('[1]Formato Presentacion Abril 24'!E36)</f>
        <v>0</v>
      </c>
      <c r="G46" s="28">
        <v>0</v>
      </c>
      <c r="H46" s="28">
        <v>46610</v>
      </c>
      <c r="I46" s="28">
        <v>234348</v>
      </c>
      <c r="J46" s="28">
        <f>('[1]Detalle de Ejecucion Agosto 24'!E254)</f>
        <v>0</v>
      </c>
      <c r="K46" s="28">
        <f>('[1]Formato Presentacion Sept. 24'!E36)</f>
        <v>0</v>
      </c>
      <c r="L46" s="28">
        <f>('[1]Detalle de Ejecucion Oct.'!E247)</f>
        <v>0</v>
      </c>
      <c r="M46" s="28">
        <f>('[1]Formato Presentacion Nov '!E36)</f>
        <v>0</v>
      </c>
      <c r="N46" s="28">
        <f>('[1]Formato Presentacion Dic'!E36)</f>
        <v>0</v>
      </c>
      <c r="O46" s="15">
        <f t="shared" si="7"/>
        <v>280958</v>
      </c>
      <c r="P46" s="17"/>
      <c r="Q46" s="17"/>
      <c r="S46" s="17"/>
    </row>
    <row r="47" spans="1:19" s="16" customFormat="1" ht="19.5" customHeight="1">
      <c r="A47" s="36" t="s">
        <v>49</v>
      </c>
      <c r="B47" s="28">
        <v>13690000</v>
      </c>
      <c r="C47" s="28">
        <f>('[1] Detalle Ejecucion Enero 24'!E266)</f>
        <v>696891</v>
      </c>
      <c r="D47" s="28">
        <v>692040</v>
      </c>
      <c r="E47" s="28">
        <f>('[1]Detalle Ejecucion Marzo 24'!E287)</f>
        <v>1542040</v>
      </c>
      <c r="F47" s="28">
        <f>('[1]Formato Presentacion Abril 24'!E37)</f>
        <v>625040</v>
      </c>
      <c r="G47" s="28">
        <v>542640</v>
      </c>
      <c r="H47" s="28">
        <v>1232641</v>
      </c>
      <c r="I47" s="28">
        <v>542641</v>
      </c>
      <c r="J47" s="28">
        <f>('[1]Detalle de Ejecucion Agosto 24'!E263)</f>
        <v>652213.43999999994</v>
      </c>
      <c r="K47" s="28">
        <f>('[1]Formato Presentacion Sept. 24'!E37)</f>
        <v>532851</v>
      </c>
      <c r="L47" s="28">
        <f>('[1]Detalle de Ejecucion Oct.'!E255)</f>
        <v>629563.4</v>
      </c>
      <c r="M47" s="28">
        <f>('[1]Formato Presentacion Nov '!E37)</f>
        <v>883200</v>
      </c>
      <c r="N47" s="28">
        <f>('[1]Formato Presentacion Dic'!E37)</f>
        <v>882850</v>
      </c>
      <c r="O47" s="15">
        <f t="shared" si="7"/>
        <v>9454610.8399999999</v>
      </c>
      <c r="P47" s="17"/>
      <c r="Q47" s="17"/>
      <c r="S47" s="17"/>
    </row>
    <row r="48" spans="1:19" s="16" customFormat="1" ht="18" customHeight="1">
      <c r="A48" s="36" t="s">
        <v>50</v>
      </c>
      <c r="B48" s="28">
        <v>12736817</v>
      </c>
      <c r="C48" s="28">
        <f>('[1] Detalle Ejecucion Enero 24'!E279)</f>
        <v>298858.68</v>
      </c>
      <c r="D48" s="28">
        <v>1705747.47</v>
      </c>
      <c r="E48" s="28">
        <f>('[1]Detalle Ejecucion Marzo 24'!E298)</f>
        <v>125556.31000000001</v>
      </c>
      <c r="F48" s="28">
        <f>('[1]Formato Presentacion Abril 24'!E38)</f>
        <v>343244.14</v>
      </c>
      <c r="G48" s="28">
        <v>312873.48</v>
      </c>
      <c r="H48" s="28">
        <v>38158</v>
      </c>
      <c r="I48" s="28">
        <v>3439670.95</v>
      </c>
      <c r="J48" s="28">
        <f>('[1]Detalle de Ejecucion Agosto 24'!E274)</f>
        <v>16663.330000000002</v>
      </c>
      <c r="K48" s="28">
        <f>('[1]Formato Presentacion Sept. 24'!E38)</f>
        <v>249790.93</v>
      </c>
      <c r="L48" s="28">
        <f>('[1]Detalle de Ejecucion Oct.'!E267)</f>
        <v>49322.93</v>
      </c>
      <c r="M48" s="28">
        <f>('[1]Formato Presentacion Nov '!E38)</f>
        <v>266663.25</v>
      </c>
      <c r="N48" s="28">
        <f>('[1]Formato Presentacion Dic'!E38)</f>
        <v>49418.119999999995</v>
      </c>
      <c r="O48" s="15">
        <f t="shared" si="7"/>
        <v>6895967.5899999999</v>
      </c>
      <c r="P48" s="17"/>
      <c r="Q48" s="17"/>
      <c r="S48" s="17"/>
    </row>
    <row r="49" spans="1:19" s="16" customFormat="1" ht="18" customHeight="1">
      <c r="A49" s="36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15"/>
      <c r="P49" s="17"/>
      <c r="Q49" s="17"/>
      <c r="S49" s="17"/>
    </row>
    <row r="50" spans="1:19" ht="15.75" customHeight="1">
      <c r="A50" s="9" t="s">
        <v>51</v>
      </c>
      <c r="B50" s="10">
        <f>SUM(B51:B51)</f>
        <v>26000000</v>
      </c>
      <c r="C50" s="10">
        <f t="shared" ref="C50:N50" si="8">SUM(C51:C51)</f>
        <v>657670.77</v>
      </c>
      <c r="D50" s="10">
        <f t="shared" si="8"/>
        <v>0</v>
      </c>
      <c r="E50" s="10">
        <f>SUM(E51:E51)</f>
        <v>0</v>
      </c>
      <c r="F50" s="10">
        <f t="shared" si="8"/>
        <v>0</v>
      </c>
      <c r="G50" s="10">
        <f t="shared" si="8"/>
        <v>0</v>
      </c>
      <c r="H50" s="10">
        <f t="shared" si="8"/>
        <v>102700</v>
      </c>
      <c r="I50" s="10">
        <f t="shared" si="8"/>
        <v>110000000</v>
      </c>
      <c r="J50" s="10">
        <f t="shared" si="8"/>
        <v>658898.96400000004</v>
      </c>
      <c r="K50" s="10">
        <f t="shared" si="8"/>
        <v>0</v>
      </c>
      <c r="L50" s="10">
        <f t="shared" si="8"/>
        <v>81500</v>
      </c>
      <c r="M50" s="10">
        <f t="shared" si="8"/>
        <v>64055.78</v>
      </c>
      <c r="N50" s="10">
        <f t="shared" si="8"/>
        <v>281561.78000000003</v>
      </c>
      <c r="O50" s="10">
        <f>SUM(O51:O51)</f>
        <v>111846387.294</v>
      </c>
      <c r="P50" s="11"/>
      <c r="Q50" s="12"/>
      <c r="S50" s="11"/>
    </row>
    <row r="51" spans="1:19" s="16" customFormat="1" ht="18.75" customHeight="1">
      <c r="A51" s="30" t="s">
        <v>52</v>
      </c>
      <c r="B51" s="18">
        <v>26000000</v>
      </c>
      <c r="C51" s="18">
        <f>('[1] Detalle Ejecucion Enero 24'!E318)</f>
        <v>657670.77</v>
      </c>
      <c r="D51" s="18">
        <f>('[1]Detalle Ejecucion Marzo 24'!E328)</f>
        <v>0</v>
      </c>
      <c r="E51" s="28">
        <f>('[1]Aplicaciones Financieras Marzo '!E46)</f>
        <v>0</v>
      </c>
      <c r="F51" s="28">
        <f>('[1]Formato Presentacion Abril 24'!E40)</f>
        <v>0</v>
      </c>
      <c r="G51" s="28">
        <v>0</v>
      </c>
      <c r="H51" s="37">
        <v>102700</v>
      </c>
      <c r="I51" s="37">
        <v>110000000</v>
      </c>
      <c r="J51" s="37">
        <f>('[1]Detalle de Ejecucion Agosto 24'!E293)</f>
        <v>658898.96400000004</v>
      </c>
      <c r="K51" s="37">
        <f>('[1]Formato Presentacion Sept. 24'!E39)</f>
        <v>0</v>
      </c>
      <c r="L51" s="37">
        <f>('[1]Detalle de Ejecucion Oct.'!E296)</f>
        <v>81500</v>
      </c>
      <c r="M51" s="37">
        <f>('[1]Formato Presentacion Nov '!E40)</f>
        <v>64055.78</v>
      </c>
      <c r="N51" s="37">
        <f>('[1]Formato Presentacion Dic'!E40)</f>
        <v>281561.78000000003</v>
      </c>
      <c r="O51" s="15">
        <f>SUM(C51:N51)</f>
        <v>111846387.294</v>
      </c>
      <c r="P51" s="17"/>
      <c r="Q51" s="17"/>
      <c r="S51" s="17"/>
    </row>
    <row r="52" spans="1:19" s="16" customFormat="1" ht="18.75" customHeight="1">
      <c r="A52" s="30"/>
      <c r="B52" s="18"/>
      <c r="C52" s="18"/>
      <c r="D52" s="18"/>
      <c r="E52" s="28"/>
      <c r="F52" s="28"/>
      <c r="G52" s="28"/>
      <c r="H52" s="37"/>
      <c r="I52" s="37"/>
      <c r="J52" s="37"/>
      <c r="K52" s="37"/>
      <c r="L52" s="37"/>
      <c r="M52" s="37"/>
      <c r="N52" s="37"/>
      <c r="O52" s="15"/>
      <c r="P52" s="17"/>
      <c r="Q52" s="17"/>
      <c r="S52" s="17"/>
    </row>
    <row r="53" spans="1:19" ht="19.5" customHeight="1">
      <c r="A53" s="9" t="s">
        <v>53</v>
      </c>
      <c r="B53" s="10">
        <f>SUM(B54:B55)</f>
        <v>2765000000</v>
      </c>
      <c r="C53" s="10">
        <f t="shared" ref="C53:K53" si="9">SUM(C54:C55)</f>
        <v>650097.11</v>
      </c>
      <c r="D53" s="10">
        <f t="shared" si="9"/>
        <v>65231575.460000001</v>
      </c>
      <c r="E53" s="10">
        <f t="shared" si="9"/>
        <v>65725418.719999999</v>
      </c>
      <c r="F53" s="10">
        <f t="shared" si="9"/>
        <v>21478222.02</v>
      </c>
      <c r="G53" s="10">
        <f t="shared" si="9"/>
        <v>650310722.34000003</v>
      </c>
      <c r="H53" s="10">
        <f t="shared" si="9"/>
        <v>45930837.780000001</v>
      </c>
      <c r="I53" s="10">
        <f t="shared" si="9"/>
        <v>16900860.670000002</v>
      </c>
      <c r="J53" s="10">
        <f t="shared" si="9"/>
        <v>220392885.03</v>
      </c>
      <c r="K53" s="10">
        <f t="shared" si="9"/>
        <v>173151450.67000002</v>
      </c>
      <c r="L53" s="10">
        <f>SUM(L54:L55)</f>
        <v>317702179.50999999</v>
      </c>
      <c r="M53" s="10">
        <f>SUM(M54:M55)</f>
        <v>464579143.23000002</v>
      </c>
      <c r="N53" s="10">
        <f>SUM(N54:N55)</f>
        <v>260954455.67000002</v>
      </c>
      <c r="O53" s="10">
        <f>SUM(O54:O55)</f>
        <v>2303007848.21</v>
      </c>
      <c r="P53" s="11"/>
      <c r="Q53" s="12"/>
      <c r="S53" s="11"/>
    </row>
    <row r="54" spans="1:19" s="16" customFormat="1" ht="15.75" customHeight="1">
      <c r="A54" s="30" t="s">
        <v>54</v>
      </c>
      <c r="B54" s="28">
        <v>30000000</v>
      </c>
      <c r="C54" s="18">
        <f>('[1] Detalle Ejecucion Enero 24'!E333)</f>
        <v>650097.11</v>
      </c>
      <c r="D54" s="18">
        <f>('[1]Detalle Ejecucion Febrero 2 (2)'!E327)</f>
        <v>1429854.1199999999</v>
      </c>
      <c r="E54" s="18">
        <f>('[1]Detalle Ejecucion Marzo 24'!E342)</f>
        <v>8824558.0499999989</v>
      </c>
      <c r="F54" s="18">
        <f>('[1]Formato Presentacion Abril 24'!E42)</f>
        <v>1478222.02</v>
      </c>
      <c r="G54" s="18">
        <v>3009000</v>
      </c>
      <c r="H54" s="18">
        <v>9029977.1099999994</v>
      </c>
      <c r="I54" s="18">
        <v>0</v>
      </c>
      <c r="J54" s="18">
        <f>('[1]Detalle de Ejecucion Agosto 24'!E312)</f>
        <v>392885.03</v>
      </c>
      <c r="K54" s="18">
        <f>('[1]Formato Presentacion Sept. 24'!E42)</f>
        <v>1574710</v>
      </c>
      <c r="L54" s="18">
        <f>('[1]Detalle de Ejecucion Oct.'!E312)</f>
        <v>374036.4</v>
      </c>
      <c r="M54" s="18">
        <f>('[1]Formato Presentacion Nov '!E42)</f>
        <v>0</v>
      </c>
      <c r="N54" s="18">
        <f>('[1]Formato Presentacion Dic'!E42)</f>
        <v>4053595</v>
      </c>
      <c r="O54" s="15">
        <f t="shared" ref="O54:O55" si="10">SUM(C54:N54)</f>
        <v>30816934.839999996</v>
      </c>
      <c r="P54" s="17"/>
      <c r="Q54" s="17"/>
      <c r="S54" s="17"/>
    </row>
    <row r="55" spans="1:19" s="16" customFormat="1" ht="18" customHeight="1">
      <c r="A55" s="13" t="s">
        <v>55</v>
      </c>
      <c r="B55" s="18">
        <v>2735000000</v>
      </c>
      <c r="C55" s="18">
        <v>0</v>
      </c>
      <c r="D55" s="18">
        <f>('[1]Detalle Ejecucion Febrero 2 (2)'!E334)</f>
        <v>63801721.340000004</v>
      </c>
      <c r="E55" s="18">
        <f>('[1]Detalle Ejecucion Marzo 24'!E356)</f>
        <v>56900860.670000002</v>
      </c>
      <c r="F55" s="18">
        <f>('[1]Formato Presentacion Abril 24'!E43)</f>
        <v>20000000</v>
      </c>
      <c r="G55" s="18">
        <v>647301722.34000003</v>
      </c>
      <c r="H55" s="18">
        <v>36900860.670000002</v>
      </c>
      <c r="I55" s="18">
        <v>16900860.670000002</v>
      </c>
      <c r="J55" s="18">
        <f>('[1]Detalle de Ejecucion Agosto 24'!E321)</f>
        <v>220000000</v>
      </c>
      <c r="K55" s="18">
        <f>('[1]Formato Presentacion Sept. 24'!E43)</f>
        <v>171576740.67000002</v>
      </c>
      <c r="L55" s="18">
        <f>('[1]Formato Presentacion Oct  (2)'!E43)</f>
        <v>317328143.11000001</v>
      </c>
      <c r="M55" s="18">
        <f>('[1]Formato Presentacion Nov '!E43)</f>
        <v>464579143.23000002</v>
      </c>
      <c r="N55" s="18">
        <f>('[1]Formato Presentacion Dic'!E43)</f>
        <v>256900860.67000002</v>
      </c>
      <c r="O55" s="15">
        <f t="shared" si="10"/>
        <v>2272190913.3699999</v>
      </c>
      <c r="P55" s="17"/>
      <c r="Q55" s="17"/>
      <c r="S55" s="17"/>
    </row>
    <row r="56" spans="1:19" s="16" customFormat="1" ht="18" customHeight="1">
      <c r="A56" s="13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5"/>
      <c r="P56" s="17"/>
      <c r="Q56" s="17"/>
      <c r="S56" s="17"/>
    </row>
    <row r="57" spans="1:19" ht="15.75" customHeight="1">
      <c r="A57" s="9" t="s">
        <v>56</v>
      </c>
      <c r="B57" s="10">
        <f>SUM(B58:B64)</f>
        <v>107315043</v>
      </c>
      <c r="C57" s="10">
        <f t="shared" ref="C57:K57" si="11">SUM(C58:C64)</f>
        <v>57832.98</v>
      </c>
      <c r="D57" s="10">
        <f t="shared" si="11"/>
        <v>286800.01</v>
      </c>
      <c r="E57" s="10">
        <f t="shared" si="11"/>
        <v>0</v>
      </c>
      <c r="F57" s="10">
        <f t="shared" si="11"/>
        <v>0</v>
      </c>
      <c r="G57" s="10">
        <f t="shared" si="11"/>
        <v>0</v>
      </c>
      <c r="H57" s="10">
        <f t="shared" si="11"/>
        <v>0</v>
      </c>
      <c r="I57" s="10">
        <f t="shared" si="11"/>
        <v>0</v>
      </c>
      <c r="J57" s="10">
        <f t="shared" si="11"/>
        <v>474360</v>
      </c>
      <c r="K57" s="10">
        <f t="shared" si="11"/>
        <v>1896675.23</v>
      </c>
      <c r="L57" s="10">
        <f>SUM(L58:L64)</f>
        <v>1202064.8</v>
      </c>
      <c r="M57" s="10">
        <f>SUM(M58:M64)</f>
        <v>99590.73</v>
      </c>
      <c r="N57" s="10">
        <f>SUM(N58:N64)</f>
        <v>263746.24</v>
      </c>
      <c r="O57" s="10">
        <f>SUM(O58:O64)</f>
        <v>4281069.99</v>
      </c>
      <c r="P57" s="11"/>
      <c r="Q57" s="12"/>
      <c r="S57" s="11"/>
    </row>
    <row r="58" spans="1:19" s="16" customFormat="1" ht="17.25" customHeight="1">
      <c r="A58" s="30" t="s">
        <v>57</v>
      </c>
      <c r="B58" s="18">
        <v>27000000</v>
      </c>
      <c r="C58" s="18">
        <f>('[1] Detalle Ejecucion Enero 24'!E339)</f>
        <v>57832.98</v>
      </c>
      <c r="D58" s="38">
        <f>('[1]Detalle Ejecucion Febrero 2 (2)'!E342)</f>
        <v>286800.01</v>
      </c>
      <c r="E58" s="18">
        <f>('[1]Aplicaciones Financieras Marzo '!E51)</f>
        <v>0</v>
      </c>
      <c r="F58" s="18">
        <f>('[1]Formato Presentacion Abril 24'!E45)</f>
        <v>0</v>
      </c>
      <c r="G58" s="18">
        <v>0</v>
      </c>
      <c r="H58" s="18">
        <v>0</v>
      </c>
      <c r="I58" s="18">
        <v>0</v>
      </c>
      <c r="J58" s="10">
        <v>0</v>
      </c>
      <c r="K58" s="38">
        <f>('[1]Formato Presentacion Sept. 24'!E45)</f>
        <v>451675.23</v>
      </c>
      <c r="L58" s="38">
        <f>('[1]Detalle de Ejecucion Oct.'!E328)</f>
        <v>1178464.8</v>
      </c>
      <c r="M58" s="38">
        <f>('[1]Formato Presentacion Nov '!E45)</f>
        <v>99590.73</v>
      </c>
      <c r="N58" s="38">
        <f>('[1]Formato Presentacion Dic'!E45)</f>
        <v>263746.24</v>
      </c>
      <c r="O58" s="15">
        <f>SUM(C58:N58)</f>
        <v>2338109.9900000002</v>
      </c>
      <c r="P58" s="17"/>
      <c r="Q58" s="17"/>
      <c r="S58" s="17"/>
    </row>
    <row r="59" spans="1:19" s="16" customFormat="1" ht="24" customHeight="1">
      <c r="A59" s="30" t="s">
        <v>58</v>
      </c>
      <c r="B59" s="18">
        <v>1900000</v>
      </c>
      <c r="C59" s="18">
        <v>0</v>
      </c>
      <c r="D59" s="18">
        <v>0</v>
      </c>
      <c r="E59" s="18">
        <f>('[1]Aplicaciones Financieras Marzo '!E52)</f>
        <v>0</v>
      </c>
      <c r="F59" s="18">
        <f>('[1]Formato Presentacion Abril 24'!E46)</f>
        <v>0</v>
      </c>
      <c r="G59" s="18">
        <v>0</v>
      </c>
      <c r="H59" s="18">
        <v>0</v>
      </c>
      <c r="I59" s="18">
        <v>0</v>
      </c>
      <c r="J59" s="18">
        <f>('[1]Detalle de Ejecucion Agosto 24'!E333)</f>
        <v>0</v>
      </c>
      <c r="K59" s="18">
        <f>('[1]Formato Presentacion Sept. 24'!E46)</f>
        <v>0</v>
      </c>
      <c r="L59" s="18">
        <f>('[1]Detalle de Ejecucion Oct.'!E339)</f>
        <v>0</v>
      </c>
      <c r="M59" s="18">
        <f>('[1]Formato Presentacion Nov '!E46)</f>
        <v>0</v>
      </c>
      <c r="N59" s="18">
        <f>('[1]Formato Presentacion Dic'!E46)</f>
        <v>0</v>
      </c>
      <c r="O59" s="15">
        <f t="shared" ref="O59:O65" si="12">SUM(C59:N59)</f>
        <v>0</v>
      </c>
      <c r="P59" s="17"/>
      <c r="Q59" s="17"/>
      <c r="S59" s="17"/>
    </row>
    <row r="60" spans="1:19" s="16" customFormat="1" ht="16.5" customHeight="1">
      <c r="A60" s="30" t="s">
        <v>59</v>
      </c>
      <c r="B60" s="18">
        <v>36000000</v>
      </c>
      <c r="C60" s="18">
        <v>0</v>
      </c>
      <c r="D60" s="18">
        <v>0</v>
      </c>
      <c r="E60" s="18">
        <f>('[1]Aplicaciones Financieras Marzo '!E53)</f>
        <v>0</v>
      </c>
      <c r="F60" s="18">
        <f>('[1]Formato Presentacion Abril 24'!E47)</f>
        <v>0</v>
      </c>
      <c r="G60" s="18">
        <v>0</v>
      </c>
      <c r="H60" s="18">
        <v>0</v>
      </c>
      <c r="I60" s="18">
        <v>0</v>
      </c>
      <c r="J60" s="18">
        <f>('[1]Detalle de Ejecucion Agosto 24'!E338)</f>
        <v>0</v>
      </c>
      <c r="K60" s="18">
        <f>('[1]Formato Presentacion Sept. 24'!E47)</f>
        <v>0</v>
      </c>
      <c r="L60" s="18">
        <f>('[1]Detalle de Ejecucion Oct.'!E343)</f>
        <v>0</v>
      </c>
      <c r="M60" s="18">
        <f>('[1]Formato Presentacion Nov '!E47)</f>
        <v>0</v>
      </c>
      <c r="N60" s="18">
        <f>('[1]Formato Presentacion Dic'!E47)</f>
        <v>0</v>
      </c>
      <c r="O60" s="15">
        <f t="shared" si="12"/>
        <v>0</v>
      </c>
      <c r="P60" s="17"/>
      <c r="Q60" s="17"/>
      <c r="S60" s="17"/>
    </row>
    <row r="61" spans="1:19" s="16" customFormat="1" ht="17.25" customHeight="1">
      <c r="A61" s="30" t="s">
        <v>60</v>
      </c>
      <c r="B61" s="18">
        <v>21800000</v>
      </c>
      <c r="C61" s="18">
        <v>0</v>
      </c>
      <c r="D61" s="18">
        <v>0</v>
      </c>
      <c r="E61" s="18">
        <f>('[1]Aplicaciones Financieras Marzo '!E54)</f>
        <v>0</v>
      </c>
      <c r="F61" s="18">
        <f>('[1]Formato Presentacion Abril 24'!E48)</f>
        <v>0</v>
      </c>
      <c r="G61" s="18">
        <v>0</v>
      </c>
      <c r="H61" s="18">
        <v>0</v>
      </c>
      <c r="I61" s="18">
        <v>0</v>
      </c>
      <c r="J61" s="18">
        <f>('[1]Detalle de Ejecucion Agosto 24'!E343)</f>
        <v>474360</v>
      </c>
      <c r="K61" s="18">
        <f>('[1]Formato Presentacion Sept. 24'!E48)</f>
        <v>0</v>
      </c>
      <c r="L61" s="18">
        <f>('[1]Detalle de Ejecucion Oct.'!E346)</f>
        <v>0</v>
      </c>
      <c r="M61" s="18">
        <f>('[1]Formato Presentacion Nov '!E48)</f>
        <v>0</v>
      </c>
      <c r="N61" s="18">
        <f>('[1]Formato Presentacion Dic'!E49)</f>
        <v>0</v>
      </c>
      <c r="O61" s="15">
        <f t="shared" si="12"/>
        <v>474360</v>
      </c>
      <c r="P61" s="17"/>
      <c r="Q61" s="17"/>
      <c r="S61" s="17"/>
    </row>
    <row r="62" spans="1:19" s="16" customFormat="1" ht="18" customHeight="1">
      <c r="A62" s="30" t="s">
        <v>61</v>
      </c>
      <c r="B62" s="18">
        <v>3000000</v>
      </c>
      <c r="C62" s="18">
        <v>0</v>
      </c>
      <c r="D62" s="18">
        <v>0</v>
      </c>
      <c r="E62" s="18">
        <f>('[1]Aplicaciones Financieras Marzo '!E55)</f>
        <v>0</v>
      </c>
      <c r="F62" s="18">
        <f>('[1]Formato Presentacion Abril 24'!E49)</f>
        <v>0</v>
      </c>
      <c r="G62" s="18">
        <v>0</v>
      </c>
      <c r="H62" s="18">
        <v>0</v>
      </c>
      <c r="I62" s="18">
        <v>0</v>
      </c>
      <c r="J62" s="18">
        <v>0</v>
      </c>
      <c r="K62" s="18">
        <f>('[1]Formato Presentacion Sept. 24'!E49)</f>
        <v>0</v>
      </c>
      <c r="L62" s="18">
        <f>('[1]Detalle de Ejecucion Oct.'!E348)</f>
        <v>0</v>
      </c>
      <c r="M62" s="18">
        <f>('[1]Formato Presentacion Nov '!E49)</f>
        <v>0</v>
      </c>
      <c r="N62" s="18">
        <f>('[1]Formato Presentacion Dic'!E49)</f>
        <v>0</v>
      </c>
      <c r="O62" s="15">
        <f t="shared" si="12"/>
        <v>0</v>
      </c>
      <c r="P62" s="17"/>
      <c r="Q62" s="17"/>
      <c r="S62" s="17"/>
    </row>
    <row r="63" spans="1:19" s="16" customFormat="1" ht="18" customHeight="1">
      <c r="A63" s="30" t="s">
        <v>62</v>
      </c>
      <c r="B63" s="18">
        <v>15000000</v>
      </c>
      <c r="C63" s="18">
        <v>0</v>
      </c>
      <c r="D63" s="18">
        <v>0</v>
      </c>
      <c r="E63" s="18">
        <f>('[1]Aplicaciones Financieras Marzo '!E56)</f>
        <v>0</v>
      </c>
      <c r="F63" s="18">
        <f>('[1]Formato Presentacion Abril 24'!E50)</f>
        <v>0</v>
      </c>
      <c r="G63" s="18">
        <v>0</v>
      </c>
      <c r="H63" s="18">
        <v>0</v>
      </c>
      <c r="I63" s="18">
        <v>0</v>
      </c>
      <c r="J63" s="18">
        <f>('[1]Detalle de Ejecucion Agosto 24'!E344)</f>
        <v>0</v>
      </c>
      <c r="K63" s="18">
        <f>('[1]Formato Presentacion Sept. 24'!E50)</f>
        <v>1445000</v>
      </c>
      <c r="L63" s="18">
        <f>('[1]Detalle de Ejecucion Oct.'!E355)</f>
        <v>23600</v>
      </c>
      <c r="M63" s="18">
        <f>('[1]Formato Presentacion Nov '!E50)</f>
        <v>0</v>
      </c>
      <c r="N63" s="18">
        <f>('[1]Formato Presentacion Dic'!E50)</f>
        <v>0</v>
      </c>
      <c r="O63" s="15">
        <f>SUM(C63:N63)</f>
        <v>1468600</v>
      </c>
      <c r="P63" s="17"/>
      <c r="Q63" s="17"/>
      <c r="S63" s="17"/>
    </row>
    <row r="64" spans="1:19" s="16" customFormat="1" ht="18" customHeight="1">
      <c r="A64" s="30" t="s">
        <v>63</v>
      </c>
      <c r="B64" s="18">
        <v>2615043</v>
      </c>
      <c r="C64" s="18">
        <v>0</v>
      </c>
      <c r="D64" s="18">
        <v>0</v>
      </c>
      <c r="E64" s="18">
        <f>('[1]Aplicaciones Financieras Marzo '!C56)</f>
        <v>0</v>
      </c>
      <c r="F64" s="18">
        <f>('[1]Formato Presentacion Abril 24'!E51)</f>
        <v>0</v>
      </c>
      <c r="G64" s="18">
        <v>0</v>
      </c>
      <c r="H64" s="18">
        <v>0</v>
      </c>
      <c r="I64" s="18">
        <v>0</v>
      </c>
      <c r="J64" s="18">
        <f>('[1]Detalle de Ejecucion Agosto 24'!E345)</f>
        <v>0</v>
      </c>
      <c r="K64" s="18">
        <f>('[1]Formato Presentacion Sept. 24'!E51)</f>
        <v>0</v>
      </c>
      <c r="L64" s="18">
        <f>('[1]Detalle de Ejecucion Oct.'!E358)</f>
        <v>0</v>
      </c>
      <c r="M64" s="18">
        <f>('[1]Formato Presentacion Nov '!E51)</f>
        <v>0</v>
      </c>
      <c r="N64" s="18">
        <f>('[1]Formato Presentacion Dic'!E51)</f>
        <v>0</v>
      </c>
      <c r="O64" s="15">
        <f t="shared" si="12"/>
        <v>0</v>
      </c>
      <c r="P64" s="17"/>
      <c r="Q64" s="17"/>
      <c r="S64" s="17"/>
    </row>
    <row r="65" spans="1:19" s="16" customFormat="1" ht="18" customHeight="1">
      <c r="A65" s="30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>
        <f>('[1]Detalle de Ejecucion Oct.'!E362)</f>
        <v>0</v>
      </c>
      <c r="M65" s="18">
        <f>('[1]Formato Presentacion Dic'!E51)</f>
        <v>0</v>
      </c>
      <c r="N65" s="18"/>
      <c r="O65" s="15">
        <f t="shared" si="12"/>
        <v>0</v>
      </c>
      <c r="P65" s="17"/>
      <c r="Q65" s="17"/>
      <c r="S65" s="17"/>
    </row>
    <row r="66" spans="1:19" ht="15.75" customHeight="1">
      <c r="A66" s="9" t="s">
        <v>64</v>
      </c>
      <c r="B66" s="10">
        <f>SUM(B67:B67)</f>
        <v>100000000</v>
      </c>
      <c r="C66" s="10">
        <f t="shared" ref="C66:N66" si="13">SUM(C67:C67)</f>
        <v>10586626.98</v>
      </c>
      <c r="D66" s="10">
        <f t="shared" si="13"/>
        <v>7667790.9400000004</v>
      </c>
      <c r="E66" s="10">
        <f t="shared" si="13"/>
        <v>8189127.8100000005</v>
      </c>
      <c r="F66" s="10">
        <f t="shared" si="13"/>
        <v>9579771.3500000015</v>
      </c>
      <c r="G66" s="10">
        <f t="shared" si="13"/>
        <v>2844567.1599999997</v>
      </c>
      <c r="H66" s="10">
        <f t="shared" si="13"/>
        <v>6320702.5599999996</v>
      </c>
      <c r="I66" s="10">
        <f t="shared" si="13"/>
        <v>150498.4</v>
      </c>
      <c r="J66" s="10">
        <f t="shared" si="13"/>
        <v>1112248.0900000001</v>
      </c>
      <c r="K66" s="10">
        <f t="shared" si="13"/>
        <v>1203302.24</v>
      </c>
      <c r="L66" s="10">
        <f t="shared" si="13"/>
        <v>1536442.99</v>
      </c>
      <c r="M66" s="10">
        <f t="shared" si="13"/>
        <v>4806649.24</v>
      </c>
      <c r="N66" s="10">
        <f t="shared" si="13"/>
        <v>7339450.6899999995</v>
      </c>
      <c r="O66" s="10">
        <f>SUM(O67:O67)</f>
        <v>61337178.45000001</v>
      </c>
      <c r="P66" s="11"/>
      <c r="Q66" s="12"/>
      <c r="S66" s="11"/>
    </row>
    <row r="67" spans="1:19" s="16" customFormat="1" ht="18" customHeight="1">
      <c r="A67" s="30" t="s">
        <v>65</v>
      </c>
      <c r="B67" s="18">
        <v>100000000</v>
      </c>
      <c r="C67" s="18">
        <f>('[1] Detalle Ejecucion Enero 24'!E376)</f>
        <v>10586626.98</v>
      </c>
      <c r="D67" s="18">
        <f>('[1]Detalle Ejecucion Febrero 2 (2)'!E379)</f>
        <v>7667790.9400000004</v>
      </c>
      <c r="E67" s="18">
        <f>('[1]Aplicaciones Financieras Marzo '!E59)</f>
        <v>8189127.8100000005</v>
      </c>
      <c r="F67" s="18">
        <f>('[1]Formato Presentacion Abril 24'!E52)</f>
        <v>9579771.3500000015</v>
      </c>
      <c r="G67" s="18">
        <f>('[1]Detalle Ejecución Mayo 24 '!E366)</f>
        <v>2844567.1599999997</v>
      </c>
      <c r="H67" s="18">
        <v>6320702.5599999996</v>
      </c>
      <c r="I67" s="18">
        <v>150498.4</v>
      </c>
      <c r="J67" s="18">
        <f>('[1]Detalle de Ejecucion Agosto 24'!E362)</f>
        <v>1112248.0900000001</v>
      </c>
      <c r="K67" s="18">
        <f>('[1]Formato Presentacion Sept. 24'!E52)</f>
        <v>1203302.24</v>
      </c>
      <c r="L67" s="18">
        <f>('[1]Detalle de Ejecucion Oct.'!E365)</f>
        <v>1536442.99</v>
      </c>
      <c r="M67" s="18">
        <f>('[1]Formato Presentacion Nov '!E52)</f>
        <v>4806649.24</v>
      </c>
      <c r="N67" s="18">
        <f>('[1]Formato Presentacion Dic'!E52)</f>
        <v>7339450.6899999995</v>
      </c>
      <c r="O67" s="15">
        <f>SUM(C67:N67)</f>
        <v>61337178.45000001</v>
      </c>
      <c r="P67" s="17"/>
      <c r="Q67" s="17"/>
      <c r="S67" s="17"/>
    </row>
    <row r="68" spans="1:19" s="16" customFormat="1" ht="14.25" customHeight="1">
      <c r="A68" s="30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7"/>
      <c r="Q68" s="17"/>
      <c r="S68" s="17"/>
    </row>
    <row r="69" spans="1:19" s="8" customFormat="1" ht="22.5" customHeight="1">
      <c r="A69" s="39" t="s">
        <v>66</v>
      </c>
      <c r="B69" s="40">
        <f>B22+B29+B40+B50+B53+B57+B66</f>
        <v>3912848360</v>
      </c>
      <c r="C69" s="40">
        <f t="shared" ref="C69:K69" si="14">C22+C29+C40+C50+C53+C57+C66</f>
        <v>31278317.129999999</v>
      </c>
      <c r="D69" s="40">
        <f t="shared" si="14"/>
        <v>92639165.180000007</v>
      </c>
      <c r="E69" s="40">
        <f>E22+E29+E40+E50+E53+E57+E66</f>
        <v>94691829.400000006</v>
      </c>
      <c r="F69" s="40">
        <f t="shared" si="14"/>
        <v>58437075.770000003</v>
      </c>
      <c r="G69" s="40">
        <f t="shared" si="14"/>
        <v>673601021.68400002</v>
      </c>
      <c r="H69" s="40">
        <f t="shared" si="14"/>
        <v>85790859.430000007</v>
      </c>
      <c r="I69" s="40">
        <f t="shared" si="14"/>
        <v>150270722.41</v>
      </c>
      <c r="J69" s="40">
        <f t="shared" si="14"/>
        <v>243175775.64399999</v>
      </c>
      <c r="K69" s="40">
        <f t="shared" si="14"/>
        <v>196331056.96000001</v>
      </c>
      <c r="L69" s="40">
        <f>L22+L29+L40+L50+L53+L57+L66</f>
        <v>341681756.15000004</v>
      </c>
      <c r="M69" s="40">
        <f>M22+M29+M40+M50+M53+M57+M66</f>
        <v>501929861.25000006</v>
      </c>
      <c r="N69" s="40">
        <f>N22+N29+N40+N50+N53+N57+N66</f>
        <v>314175708.19</v>
      </c>
      <c r="O69" s="40">
        <f>O22+O29+O40+O50+O53+O57+O66</f>
        <v>2784003149.1979995</v>
      </c>
      <c r="P69" s="21" cm="1">
        <f t="array" ref="P69">(C69+D69+E69+F69+G69+H69+J69+I69+K69+L69:L69+M69+N69)</f>
        <v>2784003149.1980004</v>
      </c>
      <c r="Q69" s="22">
        <f>+O69-P69</f>
        <v>0</v>
      </c>
      <c r="R69" s="21">
        <f>SUM(C69:H69)</f>
        <v>1036438268.5940001</v>
      </c>
      <c r="S69" s="21"/>
    </row>
    <row r="70" spans="1:19" ht="15.6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11"/>
    </row>
    <row r="71" spans="1:19" ht="15.6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11"/>
    </row>
    <row r="72" spans="1:19" ht="15.6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P72" s="11"/>
    </row>
    <row r="73" spans="1:19" ht="15.6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</row>
    <row r="74" spans="1:19" s="8" customFormat="1" ht="15" customHeight="1">
      <c r="A74" s="41" t="s">
        <v>67</v>
      </c>
      <c r="D74" s="41" t="s">
        <v>68</v>
      </c>
      <c r="E74" s="41"/>
      <c r="F74" s="41"/>
      <c r="G74" s="41"/>
      <c r="H74" s="41"/>
      <c r="I74" s="41"/>
      <c r="J74" s="41"/>
      <c r="K74" s="41"/>
      <c r="L74" s="41"/>
      <c r="M74" s="41"/>
      <c r="N74" s="41"/>
    </row>
    <row r="75" spans="1:19" s="8" customFormat="1" ht="21" customHeight="1">
      <c r="B75" s="42" t="s">
        <v>69</v>
      </c>
      <c r="I75" s="43" t="s">
        <v>70</v>
      </c>
      <c r="J75" s="44"/>
    </row>
    <row r="76" spans="1:19" s="8" customFormat="1" ht="17.25" customHeight="1">
      <c r="B76" s="42" t="s">
        <v>71</v>
      </c>
      <c r="I76" s="42" t="s">
        <v>72</v>
      </c>
    </row>
    <row r="77" spans="1:19" s="8" customFormat="1" ht="21" customHeight="1">
      <c r="A77" s="45"/>
      <c r="B77" s="45" t="s">
        <v>73</v>
      </c>
      <c r="G77" s="88" t="s">
        <v>74</v>
      </c>
      <c r="H77" s="88"/>
    </row>
    <row r="78" spans="1:19" s="8" customFormat="1" ht="21" customHeight="1">
      <c r="A78" s="46"/>
      <c r="E78" s="42"/>
      <c r="F78" s="42" t="s">
        <v>75</v>
      </c>
      <c r="G78" s="42"/>
      <c r="H78" s="46"/>
      <c r="I78" s="46"/>
      <c r="J78" s="46"/>
      <c r="K78" s="46"/>
      <c r="L78" s="46"/>
      <c r="M78" s="46"/>
      <c r="N78" s="46"/>
    </row>
    <row r="79" spans="1:19">
      <c r="A79" s="89"/>
      <c r="B79" s="89"/>
      <c r="C79" s="89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</row>
    <row r="80" spans="1:19">
      <c r="A80" s="48"/>
    </row>
    <row r="81" spans="1:14">
      <c r="A81" s="48"/>
    </row>
    <row r="82" spans="1:14">
      <c r="A82" s="48"/>
    </row>
    <row r="84" spans="1:14">
      <c r="A84" s="49"/>
    </row>
    <row r="85" spans="1:14" ht="15.6">
      <c r="A85" s="49"/>
      <c r="B85" s="50"/>
    </row>
    <row r="86" spans="1:14" ht="15.6">
      <c r="B86" s="50"/>
    </row>
    <row r="87" spans="1:14" ht="15.6">
      <c r="B87" s="50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</row>
    <row r="88" spans="1:14" ht="15.6">
      <c r="A88" s="52"/>
      <c r="B88" s="50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</row>
    <row r="89" spans="1:14" ht="15.6">
      <c r="A89" s="52"/>
      <c r="B89" s="50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</row>
    <row r="90" spans="1:14" ht="15.6">
      <c r="A90" s="52"/>
      <c r="B90" s="50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</row>
    <row r="91" spans="1:14" ht="15.6">
      <c r="A91" s="54"/>
      <c r="B91" s="50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</row>
    <row r="92" spans="1:14">
      <c r="B92" s="55"/>
    </row>
  </sheetData>
  <mergeCells count="5">
    <mergeCell ref="A6:O6"/>
    <mergeCell ref="A7:O7"/>
    <mergeCell ref="A8:O8"/>
    <mergeCell ref="G77:H77"/>
    <mergeCell ref="A79:C79"/>
  </mergeCells>
  <printOptions horizontalCentered="1"/>
  <pageMargins left="0" right="0" top="0.19685039370078741" bottom="0.27559055118110237" header="0" footer="0.31496062992125984"/>
  <pageSetup paperSize="5" scale="65" fitToHeight="0" orientation="landscape" r:id="rId1"/>
  <colBreaks count="1" manualBreakCount="1">
    <brk id="1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Formato Presentacion Dic</vt:lpstr>
      <vt:lpstr>Aplicaciones Financieras Dic d</vt:lpstr>
      <vt:lpstr>'Aplicaciones Financieras Dic d'!Área_de_impresión</vt:lpstr>
      <vt:lpstr>'Formato Presentacion Dic'!Área_de_impresión</vt:lpstr>
      <vt:lpstr>'Aplicaciones Financieras Dic d'!Títulos_a_imprimir</vt:lpstr>
      <vt:lpstr>'Formato Presentacion Dic'!Títulos_a_imprimir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 Marte</dc:creator>
  <cp:lastModifiedBy>Desirée Marín</cp:lastModifiedBy>
  <dcterms:created xsi:type="dcterms:W3CDTF">2025-02-17T19:49:41Z</dcterms:created>
  <dcterms:modified xsi:type="dcterms:W3CDTF">2025-02-18T18:31:01Z</dcterms:modified>
</cp:coreProperties>
</file>