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3 PRESUPUESTO\EJECUCION WEB\EJECUCION WEB 2019\"/>
    </mc:Choice>
  </mc:AlternateContent>
  <bookViews>
    <workbookView xWindow="0" yWindow="0" windowWidth="20730" windowHeight="11760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2" l="1"/>
  <c r="B35" i="2" s="1"/>
  <c r="B45" i="2"/>
  <c r="B43" i="2" s="1"/>
  <c r="B44" i="2"/>
  <c r="B47" i="2"/>
  <c r="B49" i="2" s="1"/>
  <c r="B34" i="2"/>
  <c r="B33" i="2" s="1"/>
  <c r="B42" i="2"/>
  <c r="B41" i="2"/>
  <c r="B40" i="2"/>
  <c r="B39" i="2"/>
  <c r="B32" i="2"/>
  <c r="B31" i="2"/>
  <c r="B29" i="2"/>
  <c r="B27" i="2"/>
  <c r="B26" i="2"/>
  <c r="B25" i="2"/>
  <c r="B23" i="2"/>
  <c r="B22" i="2"/>
  <c r="B21" i="2"/>
  <c r="B20" i="2"/>
  <c r="B19" i="2"/>
  <c r="B18" i="2"/>
  <c r="B17" i="2"/>
  <c r="B16" i="2"/>
  <c r="B14" i="2"/>
  <c r="B12" i="2"/>
  <c r="B11" i="2"/>
  <c r="B10" i="2"/>
  <c r="B38" i="2" l="1"/>
  <c r="B9" i="2"/>
  <c r="B24" i="2"/>
  <c r="B15" i="2"/>
  <c r="B46" i="2" s="1"/>
  <c r="B51" i="2" l="1"/>
</calcChain>
</file>

<file path=xl/sharedStrings.xml><?xml version="1.0" encoding="utf-8"?>
<sst xmlns="http://schemas.openxmlformats.org/spreadsheetml/2006/main" count="50" uniqueCount="50">
  <si>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</si>
  <si>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</si>
  <si>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</si>
  <si>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</si>
  <si>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</si>
  <si>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</si>
  <si>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</si>
  <si>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</si>
  <si>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</si>
  <si>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</si>
  <si>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</si>
  <si>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</si>
  <si>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</si>
  <si>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</si>
  <si>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</si>
  <si>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</si>
  <si>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</si>
  <si>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</si>
  <si>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</si>
  <si>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</si>
  <si>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</si>
  <si>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</si>
  <si>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</si>
  <si>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</si>
  <si>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</si>
  <si>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</si>
  <si>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</si>
  <si>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</si>
  <si>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</si>
  <si>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</si>
  <si>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</si>
  <si>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</si>
  <si>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</si>
  <si>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En RD$</t>
  </si>
  <si>
    <t>Presupuesto Aprobado</t>
  </si>
  <si>
    <t>2.1.3 - DIETAS Y GASTOS DE REPRESENTACIÓN</t>
  </si>
  <si>
    <t>2.5 - TRANSFERENCIAS DE CAPITAL</t>
  </si>
  <si>
    <t>2.5.1 - TRANSFERENCIAS DE CAPITAL AL SECTOR PRIVADO</t>
  </si>
  <si>
    <t>2.5.2 - TRANSFERENCIAS DE CAPITAL AL GOBIERNO GENERAL  NACIONAL</t>
  </si>
  <si>
    <t>2.7 - OBRAS</t>
  </si>
  <si>
    <t>2.7.1 - OBRAS EN EDIFICACIONES</t>
  </si>
  <si>
    <t>2.7.2 - INFRAESTRUCTURA</t>
  </si>
  <si>
    <t>4.2 - DISMINUCIÓN DE PASIVOS</t>
  </si>
  <si>
    <t>4.2.1 - DISMINUCIÓN DE PASIVOS CORRIENTES</t>
  </si>
  <si>
    <t>TOTAL APLICACIONES FINANCIERAS</t>
  </si>
  <si>
    <t>TOTAL GASTOS Y APLICACIONES FINANCIERAS</t>
  </si>
  <si>
    <t xml:space="preserve">Presupuesto de Gastos y Aplicaciones Financieras </t>
  </si>
  <si>
    <t>Fondo Patrimonial de las Empresas Reformadas</t>
  </si>
  <si>
    <t>Año del Fomento de la imnovación y la Competitividad</t>
  </si>
  <si>
    <t>Fuente: Presupuesto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</si>
</sst>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1" applyFont="1" applyBorder="1" applyAlignment="1">
      <alignment horizontal="left" vertical="center" wrapText="1"/>
    </xf>
    <xf numFmtId="164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165" fontId="0" fillId="0" borderId="1" xfId="0" applyNumberFormat="1" applyBorder="1" applyAlignment="1">
      <alignment vertical="center" wrapText="1"/>
    </xf>
    <xf numFmtId="0" fontId="0" fillId="0" borderId="1" xfId="0" applyBorder="1"/>
    <xf numFmtId="165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0" fillId="0" borderId="0" xfId="0" applyNumberFormat="1"/>
    <xf numFmtId="4" fontId="5" fillId="0" borderId="0" xfId="0" applyNumberFormat="1" applyFont="1" applyAlignment="1">
      <alignment horizontal="center" readingOrder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219075</xdr:rowOff>
    </xdr:from>
    <xdr:to>
      <xdr:col>0</xdr:col>
      <xdr:colOff>1470662</xdr:colOff>
      <xdr:row>5</xdr:row>
      <xdr:rowOff>51437</xdr:rowOff>
    </xdr:to>
    <xdr:pic>
      <xdr:nvPicPr>
        <xdr:cNvPr id="5" name="4 Imagen" descr="logo-fonper-orig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219075"/>
          <a:ext cx="975362" cy="97536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2</xdr:col>
      <xdr:colOff>369794</xdr:colOff>
      <xdr:row>61</xdr:row>
      <xdr:rowOff>164726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088" y="18097500"/>
          <a:ext cx="1501588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tabSelected="1" topLeftCell="A12" zoomScale="85" zoomScaleNormal="85" workbookViewId="0">
      <selection activeCell="B46" sqref="B46"/>
    </sheetView>
  </sheetViews>
  <sheetFormatPr baseColWidth="10" defaultColWidth="9.140625" defaultRowHeight="15" x14ac:dyDescent="0.25"/>
  <cols>
    <col min="1" max="1" width="94" customWidth="1"/>
    <col min="2" max="2" width="17" customWidth="1"/>
    <col min="3" max="3" width="11.5703125" bestFit="1" customWidth="1"/>
  </cols>
  <sheetData>
    <row r="1" spans="1:4" ht="18.75" x14ac:dyDescent="0.3">
      <c r="A1" s="19"/>
      <c r="B1" s="19"/>
      <c r="D1" s="1"/>
    </row>
    <row r="2" spans="1:4" ht="18.75" x14ac:dyDescent="0.25">
      <c r="A2" s="19" t="s">
        <v>47</v>
      </c>
      <c r="B2" s="19"/>
      <c r="D2" s="5"/>
    </row>
    <row r="3" spans="1:4" ht="18.75" x14ac:dyDescent="0.25">
      <c r="A3" s="19" t="s">
        <v>48</v>
      </c>
      <c r="B3" s="19"/>
      <c r="D3" s="5"/>
    </row>
    <row r="4" spans="1:4" ht="18.75" x14ac:dyDescent="0.3">
      <c r="A4" s="21" t="s">
        <v>46</v>
      </c>
      <c r="B4" s="21"/>
      <c r="D4" s="1"/>
    </row>
    <row r="5" spans="1:4" x14ac:dyDescent="0.25">
      <c r="A5" s="20" t="s">
        <v>33</v>
      </c>
      <c r="B5" s="20"/>
      <c r="D5" s="5"/>
    </row>
    <row r="6" spans="1:4" x14ac:dyDescent="0.25">
      <c r="D6" s="5"/>
    </row>
    <row r="7" spans="1:4" ht="31.5" x14ac:dyDescent="0.25">
      <c r="A7" s="2" t="s">
        <v>0</v>
      </c>
      <c r="B7" s="3" t="s">
        <v>34</v>
      </c>
    </row>
    <row r="8" spans="1:4" x14ac:dyDescent="0.25">
      <c r="A8" s="7" t="s">
        <v>1</v>
      </c>
      <c r="B8" s="8"/>
    </row>
    <row r="9" spans="1:4" x14ac:dyDescent="0.25">
      <c r="A9" s="7" t="s">
        <v>2</v>
      </c>
      <c r="B9" s="9">
        <f>SUM(B10:B14)</f>
        <v>383928566.97000003</v>
      </c>
    </row>
    <row r="10" spans="1:4" x14ac:dyDescent="0.25">
      <c r="A10" s="10" t="s">
        <v>3</v>
      </c>
      <c r="B10" s="11">
        <f>230054082+25918796+19999286.48</f>
        <v>275972164.48000002</v>
      </c>
    </row>
    <row r="11" spans="1:4" x14ac:dyDescent="0.25">
      <c r="A11" s="10" t="s">
        <v>4</v>
      </c>
      <c r="B11" s="11">
        <f>7300000+15054000+9440730</f>
        <v>31794730</v>
      </c>
    </row>
    <row r="12" spans="1:4" x14ac:dyDescent="0.25">
      <c r="A12" s="10" t="s">
        <v>35</v>
      </c>
      <c r="B12" s="11">
        <f>1297200+663900+500000</f>
        <v>2461100</v>
      </c>
    </row>
    <row r="13" spans="1:4" x14ac:dyDescent="0.25">
      <c r="A13" s="10" t="s">
        <v>5</v>
      </c>
      <c r="B13" s="11">
        <v>37754912.960000001</v>
      </c>
    </row>
    <row r="14" spans="1:4" x14ac:dyDescent="0.25">
      <c r="A14" s="10" t="s">
        <v>6</v>
      </c>
      <c r="B14" s="11">
        <f>15404402.77+17726622.27+2814634.49</f>
        <v>35945659.530000001</v>
      </c>
    </row>
    <row r="15" spans="1:4" x14ac:dyDescent="0.25">
      <c r="A15" s="7" t="s">
        <v>7</v>
      </c>
      <c r="B15" s="13">
        <f>SUM(B16:B23)</f>
        <v>246565319.44</v>
      </c>
    </row>
    <row r="16" spans="1:4" x14ac:dyDescent="0.25">
      <c r="A16" s="10" t="s">
        <v>8</v>
      </c>
      <c r="B16" s="11">
        <f>30000+3600000+50000+1680000+6600000+120000+144000+0</f>
        <v>12224000</v>
      </c>
    </row>
    <row r="17" spans="1:2" x14ac:dyDescent="0.25">
      <c r="A17" s="10" t="s">
        <v>9</v>
      </c>
      <c r="B17" s="11">
        <f>12960000+765200</f>
        <v>13725200</v>
      </c>
    </row>
    <row r="18" spans="1:2" x14ac:dyDescent="0.25">
      <c r="A18" s="10" t="s">
        <v>10</v>
      </c>
      <c r="B18" s="11">
        <f>1282100+2800000</f>
        <v>4082100</v>
      </c>
    </row>
    <row r="19" spans="1:2" ht="18" customHeight="1" x14ac:dyDescent="0.25">
      <c r="A19" s="10" t="s">
        <v>11</v>
      </c>
      <c r="B19" s="11">
        <f>756000+306000+42000</f>
        <v>1104000</v>
      </c>
    </row>
    <row r="20" spans="1:2" x14ac:dyDescent="0.25">
      <c r="A20" s="10" t="s">
        <v>12</v>
      </c>
      <c r="B20" s="11">
        <f>50000+180000+100000+300000</f>
        <v>630000</v>
      </c>
    </row>
    <row r="21" spans="1:2" x14ac:dyDescent="0.25">
      <c r="A21" s="10" t="s">
        <v>13</v>
      </c>
      <c r="B21" s="11">
        <f>350000+1600000+7377811.44</f>
        <v>9327811.4400000013</v>
      </c>
    </row>
    <row r="22" spans="1:2" x14ac:dyDescent="0.25">
      <c r="A22" s="10" t="s">
        <v>14</v>
      </c>
      <c r="B22" s="11">
        <f>11300000+340000+450000+1202000+1000000</f>
        <v>14292000</v>
      </c>
    </row>
    <row r="23" spans="1:2" x14ac:dyDescent="0.25">
      <c r="A23" s="10" t="s">
        <v>15</v>
      </c>
      <c r="B23" s="11">
        <f>1000000+35200+50000+300000+250000+3000000+1000000+1000000+4000000+7618800+1196000+11730208+160000000</f>
        <v>191180208</v>
      </c>
    </row>
    <row r="24" spans="1:2" x14ac:dyDescent="0.25">
      <c r="A24" s="7" t="s">
        <v>16</v>
      </c>
      <c r="B24" s="13">
        <f>SUM(B25:B32)</f>
        <v>18300277</v>
      </c>
    </row>
    <row r="25" spans="1:2" x14ac:dyDescent="0.25">
      <c r="A25" s="10" t="s">
        <v>17</v>
      </c>
      <c r="B25" s="11">
        <f>2946000+50000</f>
        <v>2996000</v>
      </c>
    </row>
    <row r="26" spans="1:2" x14ac:dyDescent="0.25">
      <c r="A26" s="10" t="s">
        <v>18</v>
      </c>
      <c r="B26" s="11">
        <f>160000+300000</f>
        <v>460000</v>
      </c>
    </row>
    <row r="27" spans="1:2" x14ac:dyDescent="0.25">
      <c r="A27" s="10" t="s">
        <v>19</v>
      </c>
      <c r="B27" s="11">
        <f>16000+10000+307777+263000+127000</f>
        <v>723777</v>
      </c>
    </row>
    <row r="28" spans="1:2" x14ac:dyDescent="0.25">
      <c r="A28" s="10" t="s">
        <v>20</v>
      </c>
      <c r="B28" s="11">
        <v>70000</v>
      </c>
    </row>
    <row r="29" spans="1:2" x14ac:dyDescent="0.25">
      <c r="A29" s="10" t="s">
        <v>21</v>
      </c>
      <c r="B29" s="11">
        <f>225000+10000+20000</f>
        <v>255000</v>
      </c>
    </row>
    <row r="30" spans="1:2" x14ac:dyDescent="0.25">
      <c r="A30" s="10" t="s">
        <v>22</v>
      </c>
      <c r="B30" s="11">
        <v>20000</v>
      </c>
    </row>
    <row r="31" spans="1:2" x14ac:dyDescent="0.25">
      <c r="A31" s="10" t="s">
        <v>23</v>
      </c>
      <c r="B31" s="11">
        <f>5640000+865000</f>
        <v>6505000</v>
      </c>
    </row>
    <row r="32" spans="1:2" x14ac:dyDescent="0.25">
      <c r="A32" s="10" t="s">
        <v>24</v>
      </c>
      <c r="B32" s="11">
        <f>120000+3608000+1200000+530000+1812500</f>
        <v>7270500</v>
      </c>
    </row>
    <row r="33" spans="1:12" x14ac:dyDescent="0.25">
      <c r="A33" s="7" t="s">
        <v>25</v>
      </c>
      <c r="B33" s="13">
        <f>SUM(B34:B34)</f>
        <v>258860000</v>
      </c>
    </row>
    <row r="34" spans="1:12" x14ac:dyDescent="0.25">
      <c r="A34" s="10" t="s">
        <v>26</v>
      </c>
      <c r="B34" s="11">
        <f>22866000+11844000+1350000+222800000</f>
        <v>258860000</v>
      </c>
    </row>
    <row r="35" spans="1:12" x14ac:dyDescent="0.25">
      <c r="A35" s="7" t="s">
        <v>36</v>
      </c>
      <c r="B35" s="13">
        <f>SUM(B36:B37)</f>
        <v>1984552737.2</v>
      </c>
    </row>
    <row r="36" spans="1:12" ht="21" x14ac:dyDescent="0.35">
      <c r="A36" s="10" t="s">
        <v>37</v>
      </c>
      <c r="B36" s="11">
        <v>104350000</v>
      </c>
      <c r="I36" s="18"/>
      <c r="J36" s="18"/>
      <c r="K36" s="18"/>
      <c r="L36" s="18"/>
    </row>
    <row r="37" spans="1:12" x14ac:dyDescent="0.25">
      <c r="A37" s="10" t="s">
        <v>38</v>
      </c>
      <c r="B37" s="11">
        <f>345202737.2+1535000000</f>
        <v>1880202737.2</v>
      </c>
    </row>
    <row r="38" spans="1:12" x14ac:dyDescent="0.25">
      <c r="A38" s="7" t="s">
        <v>27</v>
      </c>
      <c r="B38" s="13">
        <f>SUM(B39:B42)</f>
        <v>38989000</v>
      </c>
    </row>
    <row r="39" spans="1:12" x14ac:dyDescent="0.25">
      <c r="A39" s="10" t="s">
        <v>28</v>
      </c>
      <c r="B39" s="11">
        <f>2932000+3807000+547000+851000</f>
        <v>8137000</v>
      </c>
    </row>
    <row r="40" spans="1:12" x14ac:dyDescent="0.25">
      <c r="A40" s="10" t="s">
        <v>29</v>
      </c>
      <c r="B40" s="11">
        <f>65000+140000</f>
        <v>205000</v>
      </c>
    </row>
    <row r="41" spans="1:12" x14ac:dyDescent="0.25">
      <c r="A41" s="10" t="s">
        <v>30</v>
      </c>
      <c r="B41" s="11">
        <f>15000000+3000000</f>
        <v>18000000</v>
      </c>
    </row>
    <row r="42" spans="1:12" x14ac:dyDescent="0.25">
      <c r="A42" s="10" t="s">
        <v>31</v>
      </c>
      <c r="B42" s="11">
        <f>1600000+2007000+800000+8240000</f>
        <v>12647000</v>
      </c>
    </row>
    <row r="43" spans="1:12" x14ac:dyDescent="0.25">
      <c r="A43" s="7" t="s">
        <v>39</v>
      </c>
      <c r="B43" s="13">
        <f>SUM(B44:B45)</f>
        <v>1243065091.3899999</v>
      </c>
    </row>
    <row r="44" spans="1:12" x14ac:dyDescent="0.25">
      <c r="A44" s="10" t="s">
        <v>40</v>
      </c>
      <c r="B44" s="11">
        <f>874590320-104350000</f>
        <v>770240320</v>
      </c>
    </row>
    <row r="45" spans="1:12" x14ac:dyDescent="0.25">
      <c r="A45" s="10" t="s">
        <v>41</v>
      </c>
      <c r="B45" s="11">
        <f>2882415091.39-874590320-1535000000</f>
        <v>472824771.38999987</v>
      </c>
    </row>
    <row r="46" spans="1:12" x14ac:dyDescent="0.25">
      <c r="A46" s="14" t="s">
        <v>32</v>
      </c>
      <c r="B46" s="15">
        <f>SUM(B43,B38,B35,B33,B24,B15,B9)</f>
        <v>4174260992</v>
      </c>
    </row>
    <row r="47" spans="1:12" x14ac:dyDescent="0.25">
      <c r="A47" s="7" t="s">
        <v>42</v>
      </c>
      <c r="B47" s="13">
        <f>SUM(B48:B48)</f>
        <v>524866653</v>
      </c>
    </row>
    <row r="48" spans="1:12" x14ac:dyDescent="0.25">
      <c r="A48" s="10" t="s">
        <v>43</v>
      </c>
      <c r="B48" s="11">
        <v>524866653</v>
      </c>
    </row>
    <row r="49" spans="1:2" x14ac:dyDescent="0.25">
      <c r="A49" s="14" t="s">
        <v>44</v>
      </c>
      <c r="B49" s="15">
        <f>+B47</f>
        <v>524866653</v>
      </c>
    </row>
    <row r="50" spans="1:2" x14ac:dyDescent="0.25">
      <c r="A50" s="12"/>
      <c r="B50" s="12"/>
    </row>
    <row r="51" spans="1:2" ht="15.75" x14ac:dyDescent="0.25">
      <c r="A51" s="6" t="s">
        <v>45</v>
      </c>
      <c r="B51" s="4">
        <f>SUM(B49,B46)</f>
        <v>4699127645</v>
      </c>
    </row>
    <row r="53" spans="1:2" x14ac:dyDescent="0.25">
      <c r="B53" s="17"/>
    </row>
    <row r="54" spans="1:2" x14ac:dyDescent="0.25">
      <c r="B54" s="16"/>
    </row>
    <row r="55" spans="1:2" ht="18.75" x14ac:dyDescent="0.3">
      <c r="A55" s="1"/>
      <c r="B55" s="22" t="s">
        <v>49</v>
      </c>
    </row>
    <row r="57" spans="1:2" x14ac:dyDescent="0.25">
      <c r="A57" s="5"/>
    </row>
    <row r="60" spans="1:2" ht="18.75" x14ac:dyDescent="0.3">
      <c r="A60" s="1"/>
    </row>
    <row r="61" spans="1:2" x14ac:dyDescent="0.25">
      <c r="A61" s="5"/>
    </row>
    <row r="62" spans="1:2" x14ac:dyDescent="0.25">
      <c r="A62" s="5"/>
    </row>
  </sheetData>
  <mergeCells count="6">
    <mergeCell ref="I36:L36"/>
    <mergeCell ref="A1:B1"/>
    <mergeCell ref="A2:B2"/>
    <mergeCell ref="A3:B3"/>
    <mergeCell ref="A5:B5"/>
    <mergeCell ref="A4:B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Subervi</cp:lastModifiedBy>
  <cp:lastPrinted>2019-03-11T19:48:34Z</cp:lastPrinted>
  <dcterms:created xsi:type="dcterms:W3CDTF">2018-04-17T18:57:16Z</dcterms:created>
  <dcterms:modified xsi:type="dcterms:W3CDTF">2019-03-11T19:55:22Z</dcterms:modified>
</cp:coreProperties>
</file>