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ida\Documents\PLANIFICACION Y DESARROLLO\CEP\PLAN DE TRABAJO 2019\2do. Trimestre\"/>
    </mc:Choice>
  </mc:AlternateContent>
  <bookViews>
    <workbookView xWindow="-120" yWindow="-120" windowWidth="20730" windowHeight="11160"/>
  </bookViews>
  <sheets>
    <sheet name="Evaluación PT 2019" sheetId="9" r:id="rId1"/>
    <sheet name="Resumen de resultados" sheetId="12" r:id="rId2"/>
    <sheet name="Hoja1" sheetId="10" state="hidden" r:id="rId3"/>
  </sheets>
  <externalReferences>
    <externalReference r:id="rId4"/>
    <externalReference r:id="rId5"/>
  </externalReferences>
  <definedNames>
    <definedName name="_xlnm._FilterDatabase" localSheetId="0" hidden="1">'Evaluación PT 2019'!$A$12:$R$68</definedName>
    <definedName name="_xlnm._FilterDatabase" localSheetId="1" hidden="1">'[1]PRELIMINAR POA'!#REF!</definedName>
    <definedName name="_xlnm._FilterDatabase" hidden="1">'[1]PRELIMINAR POA'!#REF!</definedName>
    <definedName name="_xlnm.Print_Area" localSheetId="0">'Evaluación PT 2019'!$A$1:$R$72</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2019'!$11:$15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6" i="9" l="1"/>
  <c r="Q31" i="9" l="1"/>
  <c r="Q17" i="9"/>
  <c r="Q26" i="9"/>
  <c r="E46" i="9"/>
  <c r="C8" i="12"/>
  <c r="C7" i="12"/>
  <c r="C6" i="12"/>
  <c r="C5" i="12"/>
  <c r="Q64" i="9"/>
  <c r="Q63" i="9"/>
  <c r="Q62" i="9"/>
  <c r="Q59" i="9"/>
  <c r="Q60" i="9"/>
  <c r="Q54" i="9"/>
  <c r="Q49" i="9"/>
  <c r="Q44" i="9"/>
  <c r="Q43" i="9"/>
  <c r="Q39" i="9"/>
  <c r="Q25" i="9"/>
  <c r="Q16" i="9"/>
  <c r="Q15" i="9"/>
  <c r="Q21" i="9"/>
  <c r="C10" i="12" l="1"/>
  <c r="Q67" i="9" l="1"/>
  <c r="Q66" i="9"/>
  <c r="Q65" i="9"/>
  <c r="L8" i="12" l="1"/>
  <c r="L7" i="12"/>
  <c r="L6" i="12"/>
  <c r="L5" i="12"/>
  <c r="K8" i="12"/>
  <c r="K7" i="12"/>
  <c r="K6" i="12"/>
  <c r="K5" i="12"/>
  <c r="J8" i="12"/>
  <c r="J7" i="12"/>
  <c r="J6" i="12"/>
  <c r="J5" i="12"/>
  <c r="I8" i="12"/>
  <c r="I7" i="12"/>
  <c r="I6" i="12"/>
  <c r="I5" i="12"/>
  <c r="H8" i="12"/>
  <c r="H7" i="12"/>
  <c r="H6" i="12"/>
  <c r="H5" i="12"/>
  <c r="Q68" i="9" l="1"/>
  <c r="L9" i="12"/>
  <c r="K9" i="12"/>
  <c r="J9" i="12"/>
  <c r="I9" i="12"/>
  <c r="H9" i="12"/>
  <c r="M9" i="12" l="1"/>
  <c r="E5" i="12" s="1"/>
  <c r="E6" i="12" l="1"/>
  <c r="E8" i="12"/>
  <c r="E7" i="12"/>
  <c r="E9" i="12"/>
  <c r="E10" i="12" l="1"/>
</calcChain>
</file>

<file path=xl/sharedStrings.xml><?xml version="1.0" encoding="utf-8"?>
<sst xmlns="http://schemas.openxmlformats.org/spreadsheetml/2006/main" count="243" uniqueCount="151">
  <si>
    <t>No.</t>
  </si>
  <si>
    <t>Indicadores</t>
  </si>
  <si>
    <t>Parcial</t>
  </si>
  <si>
    <t>Cumplido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</si>
  <si>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</si>
  <si>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</si>
  <si>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</si>
  <si>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</si>
  <si>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</si>
  <si>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</si>
  <si>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</si>
  <si>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</si>
  <si>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</si>
  <si>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</si>
  <si>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PARA USO DE LA DIGEIG</t>
  </si>
  <si>
    <t xml:space="preserve">Ponderación </t>
  </si>
  <si>
    <t xml:space="preserve">Descripción </t>
  </si>
  <si>
    <t xml:space="preserve">Período de ejecución proyectado </t>
  </si>
  <si>
    <t xml:space="preserve">Medios de verificación </t>
  </si>
  <si>
    <t>Tecnico Evaluador:</t>
  </si>
  <si>
    <t xml:space="preserve">Valor de la actividad </t>
  </si>
  <si>
    <t xml:space="preserve">Cantidad de actividades proyectadas </t>
  </si>
  <si>
    <t>DETALLE DE LAS ACTIVIDADES PROGRAMADAS</t>
  </si>
  <si>
    <t>Puntuación otorgada</t>
  </si>
  <si>
    <t>Cantidad de Servidores en la institución:</t>
  </si>
  <si>
    <t>Pendiente</t>
  </si>
  <si>
    <t>N/A</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</si>
  <si>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</si>
  <si>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</si>
  <si>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</si>
  <si>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</si>
  <si>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</si>
  <si>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</si>
  <si>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</si>
  <si>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</si>
  <si>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</si>
  <si>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</si>
  <si>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</si>
  <si>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RESUMEN DE RESULTADOS</t>
  </si>
  <si>
    <t xml:space="preserve"> Descripción de lo realizado</t>
  </si>
  <si>
    <t>Fecha (s) de realización de la actividad</t>
  </si>
  <si>
    <t>Cantidad de actividades realizadas</t>
  </si>
  <si>
    <r>
      <rPr>
        <b/>
        <sz val="20"/>
        <color theme="0"/>
        <rFont val="Arial"/>
        <family val="2"/>
      </rPr>
      <t>PARA LLENADO DE LAS CEP</t>
    </r>
    <r>
      <rPr>
        <sz val="14"/>
        <color theme="0"/>
        <rFont val="Arial"/>
        <family val="2"/>
      </rPr>
      <t xml:space="preserve"> </t>
    </r>
  </si>
  <si>
    <t>Aplicar encuestas para medir el conocimiento de los servidores públicos en la institución sobre temas relacionados a la ética, integridad, transparencia y prácticas anti-corrupción.</t>
  </si>
  <si>
    <t>Sensibilizar a los servidores públicos a través de charlas, talleres, cine fórums, seminarios, entre otras actividades; sobre temas relacionados a la ética en la función pública.</t>
  </si>
  <si>
    <t>Cantidad de personas proyectadas</t>
  </si>
  <si>
    <t xml:space="preserve"> - Hoja de registro de los participantes.
 - Convocatorias.
 - Correos electrónicos.
 - Comunicaciones. </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</si>
  <si>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</si>
  <si>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Realizar actividades en conmemoración al Día Nacional de la Ética Ciudadana (29 de abril).</t>
  </si>
  <si>
    <t xml:space="preserve"> - Hoja de registro de participantes.
 - Convocatorias.
 - Correos electrónicos.
 - Comunicaciones. </t>
  </si>
  <si>
    <t xml:space="preserve"> - Cantidad y tipo de sensibilizaciones realizadas.</t>
  </si>
  <si>
    <t>PROYECTO 1 - 23 pts.</t>
  </si>
  <si>
    <t>Realizar auditorias éticas aleatorias a los instrumentos de Transparencia Institucional a fin de garantizar la veracidad de las informaciones publicadas por la institución.</t>
  </si>
  <si>
    <t xml:space="preserve"> - Un informe anual que contenga información de monitoreos realizados durante todo el año.</t>
  </si>
  <si>
    <t xml:space="preserve"> - Cantidad de informes realizados y remitidos a la DIGEIG.</t>
  </si>
  <si>
    <t>PROYECTO 2 - 7 pts.</t>
  </si>
  <si>
    <t>Elaborar y mantener actualizada una base de datos de los sujetos obligados a presentar declaración jurada de bienes.</t>
  </si>
  <si>
    <t xml:space="preserve"> - Cantidad de sujetos obligados a presentar declaración jurada de bienes.
 - Cantidad de sujetos que presentaron su declaración jurada de bienes.</t>
  </si>
  <si>
    <t>Gestión de denuncias:</t>
  </si>
  <si>
    <t xml:space="preserve">  a. Disponer y administrar de un buzón de denuncias sobre prácticas anti-éticas y corrupción administrativa.</t>
  </si>
  <si>
    <t xml:space="preserve">   b. Mantener disponible un correo electrónico para la recepción de denuncias.</t>
  </si>
  <si>
    <t xml:space="preserve">   c. Sensibilizar a los servidores sobre la forma en que deben presentar sus denuncias y promocionar los medios disponibles.</t>
  </si>
  <si>
    <t xml:space="preserve"> - Cantidad y tipo de medios disponibles.
 - Cantidad y tipo de promociones realizadas.
 - Cantidad de servidores sensibilizados.</t>
  </si>
  <si>
    <t>Compromisos de comportamiento ético (Códigos de pautas éticas):</t>
  </si>
  <si>
    <t xml:space="preserve">  a. Elaborar y mantener actualizada una base de datos sobre los funcionarios nombrados por decreto presidencial en la institución.</t>
  </si>
  <si>
    <t xml:space="preserve">  b. Gestionar la firma de los funcionarios nombrados por decreto presidencial. </t>
  </si>
  <si>
    <t xml:space="preserve"> - Base de datos actualizada.</t>
  </si>
  <si>
    <t xml:space="preserve"> - Compromiso(s) de comportamiento ético firmado(s) y remitido(s) a la DIGEIG en original.</t>
  </si>
  <si>
    <t xml:space="preserve"> - Certificación de Recursos Humanos de la no existencia de funcionarios nombrados por decreto presidencial.</t>
  </si>
  <si>
    <t xml:space="preserve"> - Cantidad de funcionarios nombrados por decreto.
 - Cantidad de códigos de pautas éticas firmados.</t>
  </si>
  <si>
    <t xml:space="preserve">Monitorear y evaluar el contenido de los compromisos de comportamiento ético (códigos de pautas éticas) en la gestión de los firmantes. </t>
  </si>
  <si>
    <t>Informe de monitoreo y evaluacion firmados por los miembros de la CEP y remitido a la DIGEIG.</t>
  </si>
  <si>
    <t xml:space="preserve"> - Cantidad de informes realizados y remitido a la DIGEIG.</t>
  </si>
  <si>
    <t xml:space="preserve"> Código de ética institucional:
a. Elaboración y/o actualización del código de ética institucional.                                                                                        b.  Distribución y promoción de su contenido entre los servidores públicos de la institución.</t>
  </si>
  <si>
    <t xml:space="preserve"> - Codigo de ética elaborado y/o actualizado remitido a la DIGEIG.
 - Acuse de recibo.
 - Registro de asistencia.
 - Correos electrónicos.
 - Circulares.</t>
  </si>
  <si>
    <t xml:space="preserve"> - Cantidad de códigos de ética elaborados y/o actualizados.
- Cantidad de códigos de ética distribuidos.
- Cantidad de promociones realizadas.</t>
  </si>
  <si>
    <t>Conflictos de intereses:</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</si>
  <si>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</si>
  <si>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</si>
  <si>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a.  Sensibilizar al personal sobre qué son conflictos de intereses y como detectarlos.</t>
  </si>
  <si>
    <t>b. Detectar potenciales casos de conflictos de intereses en la institución.</t>
  </si>
  <si>
    <t>Sensibilizar de forma presencial sobre los delitos de corrupción tipificados en la ley dominicana y presentar casos prácticos (Ej.: Cohecho, soborno, nepotismo, abuso de confianza, etc.)</t>
  </si>
  <si>
    <t xml:space="preserve"> - Cantidad y tipo de sensibilizaciones realizadas.
 - Cantidad de servidores sensibilizados.</t>
  </si>
  <si>
    <t>PROYECTO 3 - 47 pts.</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</si>
  <si>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</si>
  <si>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Un informe  anual que contemple la verificacion de los cuatro componentes remitido a la DIGEIG.</t>
  </si>
  <si>
    <t xml:space="preserve"> - Cantidad de informes realizados.</t>
  </si>
  <si>
    <t>Verificar el cumplimiento de los procedimientos de selección a los que están sujetas las contrataciones públicas, según el artículo 16 de la ley 340-06.</t>
  </si>
  <si>
    <t xml:space="preserve"> - Un informe  anual remitido a la DIGEIG.</t>
  </si>
  <si>
    <t>Desarrollar un piloto para la Identificación y mitigación de situaciones que facilitan o estimulan actos de corrupción o contrarios a los valores institucionales, en  las áreas más vulnerables de la organización.</t>
  </si>
  <si>
    <t xml:space="preserve"> - Cantidad de áreas seleccionadas.
 - Cantidad de riesgos de corrupción identificados.
 - Cantidad de acciones de mitigación propuestas.</t>
  </si>
  <si>
    <t>PROYECTO 4 - 23 pts.</t>
  </si>
  <si>
    <t xml:space="preserve">Realizar reuniones ordinarias mensuales para atender asuntos relativos al plan de acción. </t>
  </si>
  <si>
    <t xml:space="preserve"> - Doce (12) actas de reuniones ordinarias.</t>
  </si>
  <si>
    <t xml:space="preserve"> - Cantidad de reuniones ordinarias realizadas.</t>
  </si>
  <si>
    <t>Elaborar el plan de trabajo 2020, gestionar la inclusión en el POA institucional y asignación de fondos a las actividades que lo ameriten.</t>
  </si>
  <si>
    <t xml:space="preserve"> - Plan validado por la DIGEIG.</t>
  </si>
  <si>
    <t xml:space="preserve"> - Cantidad de planes validados. </t>
  </si>
  <si>
    <t>Llevar un registro de las Comisiones de ética o enlaces en las dependencias que tenga la institución en el interior del país.</t>
  </si>
  <si>
    <t xml:space="preserve"> - Cuadro control actulizado.
 - Comunicación notificando la no existencia de dependencias en el inteior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</si>
  <si>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</si>
  <si>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</si>
  <si>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 xml:space="preserve"> - Comunicación remitida a la DIGEIG notificando quienes componen la comisión electoral.</t>
  </si>
  <si>
    <t xml:space="preserve"> - Cantidad de comisiones electorales conformadas y notificadas a la DIGEIG.</t>
  </si>
  <si>
    <t>Presentar informe de gestión sobre las ejecutorias de la CEP 2017-2019, a ser entregada a la nueva CEP y la DIGEIG.</t>
  </si>
  <si>
    <t xml:space="preserve"> - Hoja de registro de participantes.
 - Convocatorias.
 - Correos electrónicos.
 - Comunicaciones. 
 - Fotos.
 - Informes.</t>
  </si>
  <si>
    <t xml:space="preserve"> - Informe de gestión recibido por la nueva CEP y la DIGEIG.</t>
  </si>
  <si>
    <t xml:space="preserve"> - Cantidad de informes elaborados y remitidos.</t>
  </si>
  <si>
    <t>Ejecución de otras actividades no contempladas en el presente plan, relativas a las atribuciones de las Comisiones de Ética, según el articulo 23 de la resolución 04/2017.</t>
  </si>
  <si>
    <t xml:space="preserve"> - Cantidad de actividades no proyectadas ejecutadas.</t>
  </si>
  <si>
    <t xml:space="preserve">  - Tabulación</t>
  </si>
  <si>
    <t>T1/T2/T3/T4</t>
  </si>
  <si>
    <t xml:space="preserve"> - Cantidad de encuestas aplicadas y tabuladas</t>
  </si>
  <si>
    <t xml:space="preserve"> - Cuadro control de denuncias recibidas y gestionadas.                                - Constancia de no recepción de denuncias.     - Correos promocionando medios disponibles.               - Ciculares promocionando medios disponibles.                         - Registro de participantes.</t>
  </si>
  <si>
    <t>CALIFICACION FINAL</t>
  </si>
  <si>
    <t>Matriz para evaluación del Plan de trabajo 2019</t>
  </si>
  <si>
    <t xml:space="preserve">Penalidad </t>
  </si>
  <si>
    <t xml:space="preserve">Ponderación de actividades </t>
  </si>
  <si>
    <t>Calificaciones</t>
  </si>
  <si>
    <t xml:space="preserve"> CUMPLIDO</t>
  </si>
  <si>
    <t>PARCIAL</t>
  </si>
  <si>
    <t>PENDIENTE</t>
  </si>
  <si>
    <t>NO CUMPLIDO</t>
  </si>
  <si>
    <t>CUMPLIDO</t>
  </si>
  <si>
    <t>TOTAL DE PONDERACIONES</t>
  </si>
  <si>
    <t>CALIFICACIÓN TOTAL</t>
  </si>
  <si>
    <t>Total</t>
  </si>
  <si>
    <t>Fecha de validación del plan de Trabajo:</t>
  </si>
  <si>
    <t>FONDO PATRIMONIAL DE LAS EMPRESAS REFORMADAS (FONPER)</t>
  </si>
  <si>
    <t>T2/T4</t>
  </si>
  <si>
    <t>Lic. Wendy López</t>
  </si>
  <si>
    <t>Febrero</t>
  </si>
  <si>
    <t xml:space="preserve">Fue aplicada una encuesta en linea, mediante la herramienta de formularios de google. A 96 personas.  </t>
  </si>
  <si>
    <t xml:space="preserve"> </t>
  </si>
  <si>
    <t xml:space="preserve">     
 - Registro de solicitudes de asesorías recibidas y atendidas.
 - Correos promocionando medios disponibles.
 - Ciculares promocionando medios disponibles.
 - Constancia de no recepción de solicitudes de asesorías.                  </t>
  </si>
  <si>
    <t xml:space="preserve">  - Cantidad de servidores sensibilizados.   </t>
  </si>
  <si>
    <t>Se impartió a los colaboradores del FONPER una charla sobre Regimen Etico y Discilpinario, participando 88 colaboradores.</t>
  </si>
  <si>
    <r>
      <rPr>
        <b/>
        <sz val="14"/>
        <rFont val="Arial"/>
        <family val="2"/>
      </rPr>
      <t>T1:</t>
    </r>
    <r>
      <rPr>
        <sz val="14"/>
        <rFont val="Arial"/>
        <family val="2"/>
      </rPr>
      <t xml:space="preserve"> Se remitió correo electrónico promocionando los medios disponibles. No se recibieron solicitudes de asesoria.
</t>
    </r>
    <r>
      <rPr>
        <b/>
        <sz val="14"/>
        <rFont val="Arial"/>
        <family val="2"/>
      </rPr>
      <t>T2:</t>
    </r>
    <r>
      <rPr>
        <sz val="14"/>
        <rFont val="Arial"/>
        <family val="2"/>
      </rPr>
      <t xml:space="preserve">  Se remitió correo electrónico promocionando los medios disponibles. No se recibieron solicitudes de asesoria.
T3:
T4:</t>
    </r>
  </si>
  <si>
    <r>
      <rPr>
        <b/>
        <sz val="14"/>
        <color theme="1"/>
        <rFont val="Calibri"/>
        <family val="2"/>
        <scheme val="minor"/>
      </rPr>
      <t>1.</t>
    </r>
    <r>
      <rPr>
        <sz val="14"/>
        <color theme="1"/>
        <rFont val="Calibri"/>
        <family val="2"/>
        <scheme val="minor"/>
      </rPr>
      <t xml:space="preserve"> Se colocó en el Lobby del edificio del FONPER un banner en conmemoración del mes de laéetica. </t>
    </r>
    <r>
      <rPr>
        <b/>
        <sz val="14"/>
        <color theme="1"/>
        <rFont val="Calibri"/>
        <family val="2"/>
        <scheme val="minor"/>
      </rPr>
      <t xml:space="preserve"> 2.</t>
    </r>
    <r>
      <rPr>
        <sz val="14"/>
        <color theme="1"/>
        <rFont val="Calibri"/>
        <family val="2"/>
        <scheme val="minor"/>
      </rPr>
      <t xml:space="preserve"> Se confeccionaron y distribuyeron a todos los colaboradores, botones con los valores institucionales.    </t>
    </r>
    <r>
      <rPr>
        <b/>
        <sz val="14"/>
        <color theme="1"/>
        <rFont val="Calibri"/>
        <family val="2"/>
        <scheme val="minor"/>
      </rPr>
      <t xml:space="preserve">3. </t>
    </r>
    <r>
      <rPr>
        <sz val="14"/>
        <color theme="1"/>
        <rFont val="Calibri"/>
        <family val="2"/>
        <scheme val="minor"/>
      </rPr>
      <t>Se realizó una caminata por la Etica.</t>
    </r>
  </si>
  <si>
    <t>T1: Base de datos actualizada y firmada.
T2: Base de datos actualizada y firmada.
T3:
T4:</t>
  </si>
  <si>
    <r>
      <rPr>
        <b/>
        <sz val="14"/>
        <rFont val="Arial"/>
        <family val="2"/>
      </rPr>
      <t xml:space="preserve">T1: </t>
    </r>
    <r>
      <rPr>
        <sz val="14"/>
        <rFont val="Arial"/>
        <family val="2"/>
      </rPr>
      <t xml:space="preserve">Se remitió un correo masivo promocionando los medios disponibles y explicando como se deben presentar las denuncias. No se recibieron denuncias en este período.
</t>
    </r>
    <r>
      <rPr>
        <b/>
        <sz val="14"/>
        <rFont val="Arial"/>
        <family val="2"/>
      </rPr>
      <t xml:space="preserve">T2: </t>
    </r>
    <r>
      <rPr>
        <sz val="14"/>
        <rFont val="Arial"/>
        <family val="2"/>
      </rPr>
      <t>Se remitió un correo masivo promocionando los medios disponibles y explicando como se deben presentar las denuncias. No se recibieron denuncias en este período.
T3:
T4:</t>
    </r>
  </si>
  <si>
    <t>28 de febrero              26 de junio</t>
  </si>
  <si>
    <t>T1: Registro de funcionarios completado (Un funcionario designado por decreto en el FONPER). Anexo Código de Pautas Eticas firmado.
T2: Registro de funcionarios completado (Un funcionario designado por decreto en el FONPER). Anexo Código de Pautas Eticas firmado.
T3:
T4:</t>
  </si>
  <si>
    <t>29/03/2019             28/06/2019</t>
  </si>
  <si>
    <r>
      <rPr>
        <b/>
        <sz val="14"/>
        <rFont val="Arial"/>
        <family val="2"/>
      </rPr>
      <t>T1:</t>
    </r>
    <r>
      <rPr>
        <sz val="14"/>
        <rFont val="Arial"/>
        <family val="2"/>
      </rPr>
      <t xml:space="preserve"> No se registraron casos de conflicto de intereses.
</t>
    </r>
    <r>
      <rPr>
        <b/>
        <sz val="14"/>
        <rFont val="Arial"/>
        <family val="2"/>
      </rPr>
      <t>T2</t>
    </r>
    <r>
      <rPr>
        <sz val="14"/>
        <rFont val="Arial"/>
        <family val="2"/>
      </rPr>
      <t xml:space="preserve">: No se registraron casos de conflicto de intereses.      </t>
    </r>
    <r>
      <rPr>
        <b/>
        <sz val="14"/>
        <rFont val="Arial"/>
        <family val="2"/>
      </rPr>
      <t>a)</t>
    </r>
    <r>
      <rPr>
        <sz val="14"/>
        <rFont val="Arial"/>
        <family val="2"/>
      </rPr>
      <t xml:space="preserve"> Se distribuyó y socializó en cada unidad, un brochure sobre Conflictos de Intereses en la Adm. Publica
T3:
T4:</t>
    </r>
  </si>
  <si>
    <t>29/03/2019              27/06/2019</t>
  </si>
  <si>
    <t>Se impartió una charla sobre Delitos de Corrupción , impartida por el Consultor Juridico del FONPER a los colaboradores. 95 colaboradores sensibilizados.</t>
  </si>
  <si>
    <t>T1: Fueron celebradas 3 reuniones de la CEP-FONPER
T2: Fueron celebradas 3 reuniones de la CEP-FONPER
T3:
T4:</t>
  </si>
  <si>
    <t>Enero 7           Febrero 19         Marzo 4                            1 Abril                               6 MAyo                           4 Junio</t>
  </si>
  <si>
    <r>
      <t xml:space="preserve">T1:
</t>
    </r>
    <r>
      <rPr>
        <b/>
        <sz val="14"/>
        <rFont val="Arial"/>
        <family val="2"/>
      </rPr>
      <t>T2</t>
    </r>
    <r>
      <rPr>
        <sz val="14"/>
        <rFont val="Arial"/>
        <family val="2"/>
      </rPr>
      <t>: Se distribuyó y promocionó en cada unidad de la institucion, el código de etica institucional a los colaboradores del FONPER 
T3:
T4:</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</si>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</sst>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_(* #,##0.00_);_(* \(#,##0.00\);_(* &quot;-&quot;??_);_(@_)"/>
    <numFmt numFmtId="166" formatCode="_(&quot;$&quot;* #,##0.00_);_(&quot;$&quot;* \(#,##0.00\);_(&quot;$&quot;* &quot;-&quot;??_);_(@_)"/>
    <numFmt numFmtId="167" formatCode="_([$€]* #,##0.00_);_([$€]* \(#,##0.00\);_([$€]* &quot;-&quot;??_);_(@_)"/>
    <numFmt numFmtId="168" formatCode="[$-C0A]mmmm\-yy;@"/>
    <numFmt numFmtId="169" formatCode="[$-C0A]d\-mmm\-yyyy;@"/>
  </numFmts>
  <fonts count="53">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6"/>
      <name val="Arial"/>
      <family val="2"/>
    </font>
    <font>
      <b/>
      <sz val="11"/>
      <color theme="1"/>
      <name val="Arial"/>
      <family val="2"/>
    </font>
    <font>
      <sz val="16"/>
      <color theme="1"/>
      <name val="Arial"/>
      <family val="2"/>
    </font>
    <font>
      <b/>
      <sz val="20"/>
      <color theme="0"/>
      <name val="Arial"/>
      <family val="2"/>
    </font>
    <font>
      <b/>
      <sz val="11"/>
      <color theme="1"/>
      <name val="Calibri"/>
      <family val="2"/>
      <scheme val="minor"/>
    </font>
    <font>
      <b/>
      <sz val="16"/>
      <color theme="1"/>
      <name val="Calibri"/>
      <family val="2"/>
      <scheme val="minor"/>
    </font>
    <font>
      <b/>
      <sz val="10"/>
      <name val="Arial"/>
      <family val="2"/>
    </font>
    <font>
      <sz val="14"/>
      <color theme="0"/>
      <name val="Arial"/>
      <family val="2"/>
    </font>
    <font>
      <sz val="12"/>
      <color theme="1"/>
      <name val="Arial"/>
      <family val="2"/>
    </font>
    <font>
      <sz val="20"/>
      <name val="Arial"/>
      <family val="2"/>
    </font>
    <font>
      <i/>
      <sz val="14"/>
      <name val="Arial"/>
      <family val="2"/>
    </font>
    <font>
      <b/>
      <sz val="11"/>
      <name val="Calibri"/>
      <family val="2"/>
      <scheme val="minor"/>
    </font>
    <font>
      <b/>
      <sz val="14"/>
      <name val="Calibri"/>
      <family val="2"/>
      <scheme val="minor"/>
    </font>
    <font>
      <b/>
      <sz val="14"/>
      <color theme="0"/>
      <name val="Calibri"/>
      <family val="2"/>
      <scheme val="minor"/>
    </font>
    <font>
      <sz val="22"/>
      <color theme="1"/>
      <name val="Calibri"/>
      <family val="2"/>
      <scheme val="minor"/>
    </font>
    <font>
      <b/>
      <sz val="20"/>
      <color theme="1"/>
      <name val="Arial"/>
      <family val="2"/>
    </font>
    <font>
      <b/>
      <sz val="18"/>
      <color theme="1"/>
      <name val="Calibri"/>
      <family val="2"/>
      <scheme val="minor"/>
    </font>
    <font>
      <sz val="14"/>
      <color theme="0" tint="-0.249977111117893"/>
      <name val="Arial"/>
      <family val="2"/>
    </font>
    <font>
      <sz val="12"/>
      <name val="Arial"/>
      <family val="2"/>
    </font>
    <font>
      <sz val="14"/>
      <color rgb="FFFF0000"/>
      <name val="Arial"/>
      <family val="2"/>
    </font>
    <font>
      <b/>
      <sz val="14"/>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rgb="FFFDFECE"/>
        <bgColor indexed="64"/>
      </patternFill>
    </fill>
    <fill>
      <patternFill patternType="solid">
        <fgColor theme="6" tint="0.39997558519241921"/>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style="thin">
        <color indexed="64"/>
      </bottom>
      <diagonal/>
    </border>
    <border>
      <left/>
      <right style="medium">
        <color theme="0"/>
      </right>
      <top style="medium">
        <color theme="0"/>
      </top>
      <bottom/>
      <diagonal/>
    </border>
    <border>
      <left/>
      <right style="medium">
        <color indexed="64"/>
      </right>
      <top style="medium">
        <color theme="0"/>
      </top>
      <bottom style="medium">
        <color theme="0"/>
      </bottom>
      <diagonal/>
    </border>
    <border>
      <left style="medium">
        <color theme="0"/>
      </left>
      <right/>
      <top style="medium">
        <color theme="0"/>
      </top>
      <bottom style="medium">
        <color indexed="64"/>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style="medium">
        <color theme="0"/>
      </left>
      <right/>
      <top/>
      <bottom style="medium">
        <color indexed="64"/>
      </bottom>
      <diagonal/>
    </border>
    <border>
      <left style="medium">
        <color theme="0"/>
      </left>
      <right/>
      <top style="medium">
        <color theme="0"/>
      </top>
      <bottom style="medium">
        <color theme="0"/>
      </bottom>
      <diagonal/>
    </border>
    <border>
      <left style="medium">
        <color theme="0"/>
      </left>
      <right style="medium">
        <color theme="0"/>
      </right>
      <top/>
      <bottom style="medium">
        <color indexed="64"/>
      </bottom>
      <diagonal/>
    </border>
    <border>
      <left/>
      <right/>
      <top style="medium">
        <color theme="0"/>
      </top>
      <bottom style="medium">
        <color theme="0"/>
      </bottom>
      <diagonal/>
    </border>
    <border>
      <left style="medium">
        <color theme="0"/>
      </left>
      <right/>
      <top/>
      <bottom/>
      <diagonal/>
    </border>
    <border>
      <left style="medium">
        <color indexed="64"/>
      </left>
      <right/>
      <top style="medium">
        <color theme="0"/>
      </top>
      <bottom/>
      <diagonal/>
    </border>
    <border>
      <left style="medium">
        <color indexed="64"/>
      </left>
      <right/>
      <top style="medium">
        <color theme="0"/>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diagonal/>
    </border>
    <border>
      <left style="thin">
        <color indexed="64"/>
      </left>
      <right style="medium">
        <color indexed="64"/>
      </right>
      <top style="medium">
        <color indexed="64"/>
      </top>
      <bottom style="medium">
        <color theme="0"/>
      </bottom>
      <diagonal/>
    </border>
  </borders>
  <cellStyleXfs count="83">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applyNumberFormat="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cellStyleXfs>
  <cellXfs count="500">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20"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23" fillId="2" borderId="0" xfId="0" applyFont="1" applyFill="1" applyAlignment="1">
      <alignment horizontal="center" vertical="top"/>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vertical="center" wrapText="1"/>
    </xf>
    <xf numFmtId="0" fontId="1" fillId="2" borderId="0" xfId="0" applyFont="1" applyFill="1" applyAlignment="1">
      <alignment vertical="center"/>
    </xf>
    <xf numFmtId="0" fontId="22" fillId="2" borderId="0" xfId="0" applyFont="1" applyFill="1" applyAlignment="1">
      <alignment vertical="top"/>
    </xf>
    <xf numFmtId="0" fontId="6" fillId="2" borderId="0" xfId="0" applyFont="1" applyFill="1" applyAlignment="1">
      <alignment vertical="top"/>
    </xf>
    <xf numFmtId="0" fontId="3" fillId="0" borderId="0" xfId="1" applyFont="1" applyAlignment="1">
      <alignment vertical="center" wrapText="1"/>
    </xf>
    <xf numFmtId="0" fontId="15" fillId="0" borderId="0" xfId="0" applyFont="1" applyAlignment="1">
      <alignment vertical="top" wrapText="1"/>
    </xf>
    <xf numFmtId="0" fontId="15" fillId="3" borderId="0" xfId="0" applyFont="1" applyFill="1" applyAlignment="1">
      <alignment vertical="top" wrapText="1"/>
    </xf>
    <xf numFmtId="0" fontId="27" fillId="0" borderId="24" xfId="0" applyFont="1" applyBorder="1" applyAlignment="1">
      <alignment horizontal="center" vertical="center" wrapText="1"/>
    </xf>
    <xf numFmtId="0" fontId="29" fillId="2" borderId="0" xfId="0" applyFont="1" applyFill="1" applyAlignment="1">
      <alignment horizontal="center" vertical="center"/>
    </xf>
    <xf numFmtId="168" fontId="29" fillId="2" borderId="0" xfId="0" applyNumberFormat="1" applyFont="1" applyFill="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8" fillId="6" borderId="1" xfId="0" applyFont="1" applyFill="1" applyBorder="1" applyAlignment="1">
      <alignment horizontal="left" vertical="center"/>
    </xf>
    <xf numFmtId="0" fontId="8" fillId="7" borderId="1" xfId="0" applyFont="1" applyFill="1" applyBorder="1" applyAlignment="1">
      <alignment horizontal="left" vertical="center"/>
    </xf>
    <xf numFmtId="0" fontId="8" fillId="9" borderId="1" xfId="0" applyFont="1" applyFill="1" applyBorder="1" applyAlignment="1">
      <alignment horizontal="left" vertical="center"/>
    </xf>
    <xf numFmtId="0" fontId="34" fillId="0" borderId="0" xfId="0" applyFont="1" applyAlignment="1">
      <alignment horizontal="left" vertical="center" wrapText="1"/>
    </xf>
    <xf numFmtId="0" fontId="9" fillId="0" borderId="0" xfId="0" applyFont="1" applyAlignment="1">
      <alignment horizontal="center" vertical="center"/>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5" borderId="3" xfId="0" applyFont="1" applyFill="1" applyBorder="1" applyAlignment="1">
      <alignment horizontal="left" vertical="center"/>
    </xf>
    <xf numFmtId="0" fontId="6" fillId="11" borderId="3" xfId="0" applyFont="1" applyFill="1" applyBorder="1" applyAlignment="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7" fillId="0" borderId="0" xfId="0" applyFont="1" applyAlignment="1">
      <alignment vertical="center" wrapText="1"/>
    </xf>
    <xf numFmtId="0" fontId="25" fillId="2" borderId="1" xfId="0" applyFont="1" applyFill="1" applyBorder="1" applyAlignment="1">
      <alignment vertical="center" wrapText="1"/>
    </xf>
    <xf numFmtId="0" fontId="27" fillId="10" borderId="0" xfId="0" applyFont="1" applyFill="1" applyBorder="1" applyAlignment="1" applyProtection="1">
      <alignment horizontal="center" vertical="center" wrapText="1"/>
      <protection locked="0"/>
    </xf>
    <xf numFmtId="0" fontId="25" fillId="2" borderId="2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5" fillId="2" borderId="4" xfId="0" applyFont="1" applyFill="1" applyBorder="1" applyAlignment="1">
      <alignment horizontal="justify" vertical="center" wrapText="1"/>
    </xf>
    <xf numFmtId="0" fontId="29" fillId="2" borderId="21" xfId="0" applyFont="1" applyFill="1" applyBorder="1" applyAlignment="1">
      <alignment horizontal="left" vertical="center" wrapText="1"/>
    </xf>
    <xf numFmtId="0" fontId="29" fillId="2" borderId="1" xfId="0" applyFont="1" applyFill="1" applyBorder="1" applyAlignment="1">
      <alignment vertical="center" wrapText="1"/>
    </xf>
    <xf numFmtId="0" fontId="25" fillId="2" borderId="25" xfId="0" applyFont="1" applyFill="1" applyBorder="1" applyAlignment="1" applyProtection="1">
      <alignment horizontal="justify" vertical="center" wrapText="1"/>
    </xf>
    <xf numFmtId="49" fontId="25" fillId="2" borderId="25" xfId="0" applyNumberFormat="1"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1" xfId="0" applyFont="1" applyFill="1" applyBorder="1" applyAlignment="1" applyProtection="1">
      <alignment vertical="center" wrapText="1"/>
    </xf>
    <xf numFmtId="0" fontId="26" fillId="2" borderId="1" xfId="0" applyFont="1" applyFill="1" applyBorder="1" applyAlignment="1" applyProtection="1">
      <alignment horizontal="left" vertical="center" wrapText="1"/>
    </xf>
    <xf numFmtId="1" fontId="26" fillId="22" borderId="15" xfId="0" applyNumberFormat="1" applyFont="1" applyFill="1" applyBorder="1" applyAlignment="1">
      <alignment horizontal="center" vertical="center"/>
    </xf>
    <xf numFmtId="0" fontId="27" fillId="22" borderId="25" xfId="0" applyFont="1" applyFill="1" applyBorder="1" applyAlignment="1" applyProtection="1">
      <alignment horizontal="center" vertical="center" wrapText="1"/>
      <protection locked="0"/>
    </xf>
    <xf numFmtId="0" fontId="27" fillId="22" borderId="34" xfId="0" applyFont="1" applyFill="1" applyBorder="1" applyAlignment="1" applyProtection="1">
      <alignment horizontal="center" vertical="center" wrapText="1"/>
      <protection locked="0"/>
    </xf>
    <xf numFmtId="1" fontId="27" fillId="22" borderId="10" xfId="0" applyNumberFormat="1" applyFont="1" applyFill="1" applyBorder="1" applyAlignment="1" applyProtection="1">
      <alignment horizontal="center" vertical="center"/>
      <protection locked="0"/>
    </xf>
    <xf numFmtId="1" fontId="26" fillId="22" borderId="51" xfId="0" applyNumberFormat="1" applyFont="1" applyFill="1" applyBorder="1" applyAlignment="1" applyProtection="1">
      <alignment horizontal="center" vertical="center" wrapText="1"/>
      <protection locked="0"/>
    </xf>
    <xf numFmtId="0" fontId="26" fillId="22" borderId="8" xfId="0" applyFont="1" applyFill="1" applyBorder="1" applyAlignment="1" applyProtection="1">
      <alignment horizontal="center" vertical="center" wrapText="1"/>
      <protection locked="0"/>
    </xf>
    <xf numFmtId="0" fontId="26" fillId="22" borderId="50" xfId="0" applyFont="1" applyFill="1" applyBorder="1" applyAlignment="1" applyProtection="1">
      <alignment horizontal="center" vertical="center" wrapText="1"/>
      <protection locked="0"/>
    </xf>
    <xf numFmtId="0" fontId="27" fillId="22" borderId="1" xfId="0" applyFont="1" applyFill="1" applyBorder="1" applyAlignment="1">
      <alignment horizontal="center" vertical="center" wrapText="1"/>
    </xf>
    <xf numFmtId="14" fontId="27" fillId="22" borderId="20" xfId="0" applyNumberFormat="1" applyFont="1" applyFill="1" applyBorder="1" applyAlignment="1">
      <alignment horizontal="center" vertical="center" wrapText="1"/>
    </xf>
    <xf numFmtId="0" fontId="8" fillId="23" borderId="35" xfId="0" applyFont="1" applyFill="1" applyBorder="1" applyAlignment="1">
      <alignment horizontal="center" vertical="center" wrapText="1"/>
    </xf>
    <xf numFmtId="0" fontId="27" fillId="24" borderId="34" xfId="0" applyFont="1" applyFill="1" applyBorder="1" applyAlignment="1">
      <alignment horizontal="center" vertical="center"/>
    </xf>
    <xf numFmtId="0" fontId="41" fillId="0" borderId="0" xfId="0" applyFont="1" applyAlignment="1">
      <alignment vertical="top" wrapText="1"/>
    </xf>
    <xf numFmtId="0" fontId="41" fillId="3" borderId="0" xfId="0" applyFont="1" applyFill="1" applyAlignment="1">
      <alignment vertical="top" wrapText="1"/>
    </xf>
    <xf numFmtId="0" fontId="18" fillId="3" borderId="43" xfId="1" applyFont="1" applyFill="1" applyBorder="1" applyAlignment="1">
      <alignment vertical="center" wrapText="1"/>
    </xf>
    <xf numFmtId="0" fontId="18" fillId="3" borderId="40" xfId="1" applyFont="1" applyFill="1" applyBorder="1" applyAlignment="1">
      <alignment vertical="center" wrapText="1"/>
    </xf>
    <xf numFmtId="0" fontId="41" fillId="3" borderId="40" xfId="1" applyFont="1" applyFill="1" applyBorder="1" applyAlignment="1">
      <alignment horizontal="center" vertical="center" wrapText="1"/>
    </xf>
    <xf numFmtId="0" fontId="18" fillId="3" borderId="44" xfId="1" applyFont="1" applyFill="1" applyBorder="1" applyAlignment="1">
      <alignment horizontal="center" vertical="center" wrapText="1"/>
    </xf>
    <xf numFmtId="4" fontId="36"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36" fillId="0" borderId="0" xfId="0" applyFont="1" applyBorder="1" applyAlignment="1"/>
    <xf numFmtId="4" fontId="43" fillId="16" borderId="55" xfId="0" applyNumberFormat="1" applyFont="1" applyFill="1" applyBorder="1" applyAlignment="1">
      <alignment horizontal="center" vertical="center" wrapText="1"/>
    </xf>
    <xf numFmtId="0" fontId="46" fillId="0" borderId="0" xfId="0" applyFont="1"/>
    <xf numFmtId="0" fontId="2" fillId="0" borderId="0" xfId="4" applyBorder="1" applyAlignment="1">
      <alignment horizontal="center" vertical="center" wrapText="1"/>
    </xf>
    <xf numFmtId="0" fontId="2" fillId="5" borderId="0" xfId="4" applyFont="1" applyFill="1" applyBorder="1" applyAlignment="1">
      <alignment horizontal="center" vertical="center" wrapText="1"/>
    </xf>
    <xf numFmtId="0" fontId="2" fillId="6" borderId="0" xfId="4" applyFont="1" applyFill="1" applyBorder="1" applyAlignment="1">
      <alignment horizontal="center" vertical="center" wrapText="1"/>
    </xf>
    <xf numFmtId="0" fontId="2" fillId="12" borderId="0" xfId="4" applyFont="1" applyFill="1" applyBorder="1" applyAlignment="1">
      <alignment horizontal="center" vertical="center" wrapText="1"/>
    </xf>
    <xf numFmtId="0" fontId="2" fillId="7" borderId="0" xfId="4" applyFont="1" applyFill="1" applyBorder="1" applyAlignment="1">
      <alignment horizontal="center" vertical="center" wrapText="1"/>
    </xf>
    <xf numFmtId="0" fontId="38" fillId="0" borderId="0" xfId="4" applyFont="1" applyFill="1" applyBorder="1" applyAlignment="1">
      <alignment horizontal="center" vertical="center" wrapText="1"/>
    </xf>
    <xf numFmtId="9" fontId="2" fillId="0" borderId="46" xfId="4" applyNumberFormat="1" applyFont="1" applyBorder="1" applyAlignment="1">
      <alignment horizontal="center" vertical="center" wrapText="1"/>
    </xf>
    <xf numFmtId="0" fontId="0" fillId="15" borderId="46" xfId="0" applyFill="1" applyBorder="1" applyAlignment="1">
      <alignment horizontal="center" vertical="center"/>
    </xf>
    <xf numFmtId="1" fontId="0" fillId="15" borderId="46" xfId="0" applyNumberFormat="1" applyFill="1" applyBorder="1" applyAlignment="1">
      <alignment horizontal="center" vertical="center"/>
    </xf>
    <xf numFmtId="4" fontId="36" fillId="15" borderId="31" xfId="0" applyNumberFormat="1" applyFont="1" applyFill="1" applyBorder="1" applyAlignment="1">
      <alignment horizontal="center" vertical="center" wrapText="1"/>
    </xf>
    <xf numFmtId="4" fontId="36" fillId="3" borderId="17" xfId="0" applyNumberFormat="1" applyFont="1" applyFill="1" applyBorder="1" applyAlignment="1">
      <alignment horizontal="center" vertical="center" wrapText="1"/>
    </xf>
    <xf numFmtId="9" fontId="36" fillId="0" borderId="31" xfId="0" applyNumberFormat="1" applyFont="1" applyFill="1" applyBorder="1" applyAlignment="1">
      <alignment horizontal="center" vertical="center" wrapText="1"/>
    </xf>
    <xf numFmtId="0" fontId="0" fillId="15" borderId="38" xfId="0" applyFill="1" applyBorder="1" applyAlignment="1">
      <alignment horizontal="center" vertical="center"/>
    </xf>
    <xf numFmtId="4" fontId="43" fillId="16" borderId="51" xfId="0" applyNumberFormat="1" applyFont="1" applyFill="1" applyBorder="1" applyAlignment="1">
      <alignment horizontal="center" vertical="center" wrapText="1"/>
    </xf>
    <xf numFmtId="4" fontId="43" fillId="16" borderId="13" xfId="0" applyNumberFormat="1" applyFont="1" applyFill="1" applyBorder="1" applyAlignment="1">
      <alignment horizontal="center" vertical="center" wrapText="1"/>
    </xf>
    <xf numFmtId="0" fontId="21" fillId="8" borderId="5" xfId="0" applyFont="1" applyFill="1" applyBorder="1" applyAlignment="1">
      <alignment horizontal="center" vertical="center"/>
    </xf>
    <xf numFmtId="0" fontId="0" fillId="0" borderId="56" xfId="0" applyBorder="1" applyAlignment="1">
      <alignment horizontal="center"/>
    </xf>
    <xf numFmtId="0" fontId="0" fillId="0" borderId="56" xfId="0" applyBorder="1"/>
    <xf numFmtId="9" fontId="0" fillId="0" borderId="46" xfId="0" applyNumberFormat="1" applyFont="1" applyFill="1" applyBorder="1" applyAlignment="1">
      <alignment horizontal="center" vertical="center" wrapText="1"/>
    </xf>
    <xf numFmtId="168" fontId="29" fillId="2" borderId="0" xfId="0" applyNumberFormat="1" applyFont="1" applyFill="1" applyAlignment="1">
      <alignment horizontal="center" vertical="center" wrapText="1"/>
    </xf>
    <xf numFmtId="0" fontId="8" fillId="23" borderId="5" xfId="0" applyFont="1" applyFill="1" applyBorder="1" applyAlignment="1">
      <alignment horizontal="center" vertical="center" wrapText="1"/>
    </xf>
    <xf numFmtId="0" fontId="18" fillId="24" borderId="2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8" fillId="3" borderId="6" xfId="0" applyFont="1" applyFill="1" applyBorder="1" applyAlignment="1">
      <alignment horizontal="left" vertical="center"/>
    </xf>
    <xf numFmtId="0" fontId="18" fillId="3" borderId="40" xfId="1" applyFont="1" applyFill="1" applyBorder="1" applyAlignment="1">
      <alignment horizontal="center" vertical="center" wrapText="1"/>
    </xf>
    <xf numFmtId="0" fontId="8" fillId="0" borderId="19" xfId="0" applyFont="1" applyBorder="1" applyAlignment="1">
      <alignment horizontal="left" vertical="center"/>
    </xf>
    <xf numFmtId="0" fontId="9" fillId="0" borderId="0" xfId="0" applyFont="1" applyBorder="1" applyAlignment="1">
      <alignment horizontal="center" vertical="center"/>
    </xf>
    <xf numFmtId="0" fontId="8" fillId="3" borderId="0" xfId="0" applyFont="1" applyFill="1" applyBorder="1" applyAlignment="1">
      <alignment horizontal="left" vertical="center"/>
    </xf>
    <xf numFmtId="0" fontId="33" fillId="0" borderId="0" xfId="0" applyFont="1" applyBorder="1" applyAlignment="1">
      <alignment horizontal="center"/>
    </xf>
    <xf numFmtId="0" fontId="26" fillId="0" borderId="41" xfId="0" applyFont="1" applyFill="1" applyBorder="1" applyAlignment="1">
      <alignment horizontal="center" vertical="center" wrapText="1"/>
    </xf>
    <xf numFmtId="0" fontId="25" fillId="0" borderId="25"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34" xfId="0" applyFont="1" applyFill="1" applyBorder="1" applyAlignment="1">
      <alignment horizontal="center" vertical="center"/>
    </xf>
    <xf numFmtId="0" fontId="26" fillId="0" borderId="22" xfId="0" applyFont="1" applyFill="1" applyBorder="1" applyAlignment="1">
      <alignment horizontal="center" vertical="center" wrapText="1"/>
    </xf>
    <xf numFmtId="0" fontId="25" fillId="0" borderId="45" xfId="0" applyFont="1" applyFill="1" applyBorder="1" applyAlignment="1">
      <alignment horizontal="center" vertical="center"/>
    </xf>
    <xf numFmtId="0" fontId="25" fillId="0" borderId="11" xfId="0" applyFont="1" applyFill="1" applyBorder="1" applyAlignment="1">
      <alignment horizontal="center" vertical="center"/>
    </xf>
    <xf numFmtId="0" fontId="27" fillId="0" borderId="25" xfId="0" applyFont="1" applyFill="1" applyBorder="1" applyAlignment="1">
      <alignment horizontal="center" vertical="center" wrapText="1"/>
    </xf>
    <xf numFmtId="0" fontId="25" fillId="0" borderId="8" xfId="0" applyFont="1" applyFill="1" applyBorder="1" applyAlignment="1">
      <alignment horizontal="center" vertical="center"/>
    </xf>
    <xf numFmtId="0" fontId="27" fillId="0" borderId="1" xfId="0" applyFont="1" applyFill="1" applyBorder="1" applyAlignment="1">
      <alignment horizontal="center" vertical="center" wrapText="1"/>
    </xf>
    <xf numFmtId="0" fontId="4" fillId="0" borderId="30" xfId="0" applyFont="1" applyFill="1" applyBorder="1" applyAlignment="1">
      <alignment horizontal="center" vertical="center" wrapText="1"/>
    </xf>
    <xf numFmtId="1" fontId="40" fillId="0" borderId="3" xfId="0" applyNumberFormat="1" applyFont="1" applyFill="1" applyBorder="1" applyAlignment="1">
      <alignment horizontal="center" vertical="center" wrapText="1"/>
    </xf>
    <xf numFmtId="0" fontId="8" fillId="23"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25" fillId="2" borderId="25" xfId="0" applyFont="1" applyFill="1" applyBorder="1" applyAlignment="1">
      <alignment vertical="center" wrapText="1"/>
    </xf>
    <xf numFmtId="0" fontId="27" fillId="0" borderId="34" xfId="0" applyFont="1" applyFill="1" applyBorder="1" applyAlignment="1">
      <alignment horizontal="center" vertical="center" wrapText="1"/>
    </xf>
    <xf numFmtId="0" fontId="29" fillId="2" borderId="6" xfId="0" applyFont="1" applyFill="1" applyBorder="1" applyAlignment="1">
      <alignment vertical="center" wrapText="1"/>
    </xf>
    <xf numFmtId="0" fontId="27" fillId="22" borderId="24" xfId="0" applyFont="1" applyFill="1" applyBorder="1" applyAlignment="1">
      <alignment horizontal="center" vertical="center" wrapText="1"/>
    </xf>
    <xf numFmtId="0" fontId="27" fillId="22" borderId="7"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27" fillId="24" borderId="2"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27" fillId="24" borderId="34" xfId="0" applyFont="1" applyFill="1" applyBorder="1" applyAlignment="1">
      <alignment horizontal="center" vertical="center" wrapText="1"/>
    </xf>
    <xf numFmtId="0" fontId="18" fillId="24" borderId="47"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4" fillId="0" borderId="0" xfId="0" applyFont="1" applyBorder="1"/>
    <xf numFmtId="0" fontId="3" fillId="21" borderId="8" xfId="0" applyFont="1" applyFill="1" applyBorder="1" applyAlignment="1" applyProtection="1">
      <alignment horizontal="center" vertical="center"/>
    </xf>
    <xf numFmtId="0" fontId="3" fillId="21" borderId="1" xfId="0" applyFont="1" applyFill="1" applyBorder="1" applyAlignment="1" applyProtection="1">
      <alignment horizontal="center" vertical="center"/>
    </xf>
    <xf numFmtId="0" fontId="3" fillId="21" borderId="25" xfId="0" applyFont="1" applyFill="1" applyBorder="1" applyAlignment="1" applyProtection="1">
      <alignment horizontal="center" vertical="center"/>
    </xf>
    <xf numFmtId="0" fontId="3" fillId="21" borderId="25"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6" xfId="0" applyFont="1" applyFill="1" applyBorder="1" applyAlignment="1">
      <alignment horizontal="center" vertical="center" wrapText="1"/>
    </xf>
    <xf numFmtId="1" fontId="20" fillId="3" borderId="40" xfId="1" applyNumberFormat="1" applyFont="1" applyFill="1" applyBorder="1" applyAlignment="1">
      <alignment horizontal="center" vertical="center" wrapText="1"/>
    </xf>
    <xf numFmtId="0" fontId="27" fillId="2" borderId="32"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0" fontId="27" fillId="2" borderId="63"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5" fillId="2" borderId="30" xfId="0" applyFont="1" applyFill="1" applyBorder="1" applyAlignment="1">
      <alignment horizontal="justify" vertical="center" wrapText="1"/>
    </xf>
    <xf numFmtId="0" fontId="18" fillId="21" borderId="30"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24" borderId="12" xfId="0" applyFont="1" applyFill="1" applyBorder="1" applyAlignment="1" applyProtection="1">
      <alignment horizontal="center" vertical="center" wrapText="1"/>
      <protection locked="0"/>
    </xf>
    <xf numFmtId="0" fontId="27" fillId="24" borderId="1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2" borderId="30" xfId="0" applyFont="1" applyFill="1" applyBorder="1" applyAlignment="1">
      <alignment horizontal="left"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27" fillId="0" borderId="50" xfId="0" applyFont="1" applyFill="1" applyBorder="1" applyAlignment="1">
      <alignment horizontal="center" vertical="center" wrapText="1"/>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0" fontId="27" fillId="24" borderId="64" xfId="0" applyFont="1" applyFill="1" applyBorder="1" applyAlignment="1">
      <alignment horizontal="center" vertical="center" wrapText="1"/>
    </xf>
    <xf numFmtId="0" fontId="27" fillId="0" borderId="30" xfId="0" applyFont="1" applyFill="1" applyBorder="1" applyAlignment="1">
      <alignment vertical="center" wrapText="1"/>
    </xf>
    <xf numFmtId="1" fontId="27" fillId="22" borderId="13" xfId="0" applyNumberFormat="1" applyFont="1" applyFill="1" applyBorder="1" applyAlignment="1">
      <alignment vertical="center" wrapText="1"/>
    </xf>
    <xf numFmtId="1" fontId="27" fillId="22" borderId="12" xfId="0" applyNumberFormat="1" applyFont="1" applyFill="1" applyBorder="1" applyAlignment="1">
      <alignment vertical="center" wrapText="1"/>
    </xf>
    <xf numFmtId="0" fontId="27" fillId="22" borderId="4" xfId="0" applyFont="1" applyFill="1" applyBorder="1" applyAlignment="1" applyProtection="1">
      <alignment vertical="center" wrapText="1"/>
      <protection locked="0"/>
    </xf>
    <xf numFmtId="0" fontId="27" fillId="22" borderId="3" xfId="0" applyFont="1" applyFill="1" applyBorder="1" applyAlignment="1" applyProtection="1">
      <alignment vertical="center" wrapText="1"/>
      <protection locked="0"/>
    </xf>
    <xf numFmtId="0" fontId="26" fillId="22" borderId="4" xfId="0" applyFont="1" applyFill="1" applyBorder="1" applyAlignment="1" applyProtection="1">
      <alignment vertical="center"/>
      <protection locked="0"/>
    </xf>
    <xf numFmtId="0" fontId="26" fillId="22" borderId="9" xfId="0" applyFont="1" applyFill="1" applyBorder="1" applyAlignment="1" applyProtection="1">
      <alignment vertical="center"/>
      <protection locked="0"/>
    </xf>
    <xf numFmtId="1" fontId="26" fillId="22" borderId="13" xfId="0" applyNumberFormat="1" applyFont="1" applyFill="1" applyBorder="1" applyAlignment="1" applyProtection="1">
      <alignment vertical="center"/>
      <protection locked="0"/>
    </xf>
    <xf numFmtId="1" fontId="26" fillId="22" borderId="47" xfId="0" applyNumberFormat="1" applyFont="1" applyFill="1" applyBorder="1" applyAlignment="1" applyProtection="1">
      <alignment vertical="center"/>
      <protection locked="0"/>
    </xf>
    <xf numFmtId="0" fontId="27" fillId="22" borderId="14" xfId="0" applyFont="1" applyFill="1" applyBorder="1" applyAlignment="1" applyProtection="1">
      <alignment vertical="center" wrapText="1"/>
      <protection locked="0"/>
    </xf>
    <xf numFmtId="0" fontId="27" fillId="22" borderId="10" xfId="0" applyFont="1" applyFill="1" applyBorder="1" applyAlignment="1">
      <alignment vertical="center" wrapText="1"/>
    </xf>
    <xf numFmtId="0" fontId="27" fillId="22" borderId="12" xfId="0" applyFont="1" applyFill="1" applyBorder="1" applyAlignment="1">
      <alignment vertical="center" wrapText="1"/>
    </xf>
    <xf numFmtId="0" fontId="27" fillId="22" borderId="30" xfId="0" applyFont="1" applyFill="1" applyBorder="1" applyAlignment="1">
      <alignment vertical="center" wrapText="1"/>
    </xf>
    <xf numFmtId="0" fontId="25" fillId="2" borderId="8"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27" fillId="22" borderId="2" xfId="0" applyFont="1" applyFill="1" applyBorder="1" applyAlignment="1" applyProtection="1">
      <alignment vertical="center" wrapText="1"/>
      <protection locked="0"/>
    </xf>
    <xf numFmtId="0" fontId="27" fillId="22" borderId="34" xfId="0" applyFont="1" applyFill="1" applyBorder="1" applyAlignment="1" applyProtection="1">
      <alignment vertical="center" wrapText="1"/>
      <protection locked="0"/>
    </xf>
    <xf numFmtId="0" fontId="49"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16" fontId="27" fillId="22" borderId="30" xfId="0" applyNumberFormat="1" applyFont="1" applyFill="1" applyBorder="1" applyAlignment="1" applyProtection="1">
      <alignment horizontal="center" vertical="center" wrapText="1"/>
      <protection locked="0"/>
    </xf>
    <xf numFmtId="1" fontId="27" fillId="22" borderId="10" xfId="0" applyNumberFormat="1" applyFont="1" applyFill="1" applyBorder="1" applyAlignment="1">
      <alignment horizontal="center" vertical="center" wrapText="1"/>
    </xf>
    <xf numFmtId="1" fontId="26" fillId="22" borderId="10" xfId="0" applyNumberFormat="1" applyFont="1" applyFill="1" applyBorder="1" applyAlignment="1" applyProtection="1">
      <alignment horizontal="center" vertical="center"/>
      <protection locked="0"/>
    </xf>
    <xf numFmtId="16" fontId="26" fillId="22" borderId="30" xfId="0" applyNumberFormat="1" applyFont="1" applyFill="1" applyBorder="1" applyAlignment="1" applyProtection="1">
      <alignment horizontal="center" vertical="center"/>
      <protection locked="0"/>
    </xf>
    <xf numFmtId="0" fontId="27" fillId="2" borderId="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2" borderId="27" xfId="0" applyFont="1" applyFill="1" applyBorder="1" applyAlignment="1">
      <alignment horizontal="center" vertical="center" wrapText="1"/>
    </xf>
    <xf numFmtId="1" fontId="26" fillId="22" borderId="12" xfId="0" applyNumberFormat="1" applyFont="1" applyFill="1" applyBorder="1" applyAlignment="1">
      <alignment horizontal="center" vertical="center"/>
    </xf>
    <xf numFmtId="16" fontId="40" fillId="22" borderId="3" xfId="0" applyNumberFormat="1" applyFont="1" applyFill="1" applyBorder="1" applyAlignment="1">
      <alignment horizontal="center" vertical="center" wrapText="1"/>
    </xf>
    <xf numFmtId="16" fontId="27" fillId="22" borderId="25" xfId="0" applyNumberFormat="1" applyFont="1" applyFill="1" applyBorder="1" applyAlignment="1">
      <alignment horizontal="center" vertical="center" wrapText="1"/>
    </xf>
    <xf numFmtId="16" fontId="27" fillId="22" borderId="6" xfId="0" applyNumberFormat="1" applyFont="1" applyFill="1" applyBorder="1" applyAlignment="1">
      <alignment horizontal="center" vertical="center" wrapText="1"/>
    </xf>
    <xf numFmtId="0" fontId="27" fillId="2" borderId="3" xfId="0" applyFont="1" applyFill="1" applyBorder="1" applyAlignment="1">
      <alignment vertical="center" wrapText="1"/>
    </xf>
    <xf numFmtId="0" fontId="18" fillId="6" borderId="12" xfId="0" applyFont="1" applyFill="1" applyBorder="1" applyAlignment="1">
      <alignment horizontal="center" vertical="center" wrapText="1"/>
    </xf>
    <xf numFmtId="0" fontId="51" fillId="24" borderId="35" xfId="0" applyFont="1" applyFill="1" applyBorder="1" applyAlignment="1">
      <alignment horizontal="center" vertical="center" wrapText="1"/>
    </xf>
    <xf numFmtId="0" fontId="0" fillId="0" borderId="69" xfId="0" applyBorder="1"/>
    <xf numFmtId="0" fontId="0" fillId="0" borderId="70" xfId="0" applyBorder="1"/>
    <xf numFmtId="0" fontId="0" fillId="0" borderId="72" xfId="0" applyBorder="1"/>
    <xf numFmtId="0" fontId="0" fillId="0" borderId="75" xfId="0" applyBorder="1"/>
    <xf numFmtId="4" fontId="0" fillId="0" borderId="75" xfId="0" applyNumberFormat="1" applyFont="1" applyFill="1" applyBorder="1" applyAlignment="1">
      <alignment horizontal="center" vertical="center" wrapText="1"/>
    </xf>
    <xf numFmtId="0" fontId="40" fillId="0" borderId="76" xfId="0" applyFont="1" applyFill="1" applyBorder="1" applyAlignment="1">
      <alignment vertical="center" wrapText="1"/>
    </xf>
    <xf numFmtId="0" fontId="0" fillId="0" borderId="76" xfId="0" applyBorder="1"/>
    <xf numFmtId="0" fontId="0" fillId="0" borderId="78" xfId="0" applyBorder="1"/>
    <xf numFmtId="0" fontId="40" fillId="0" borderId="71" xfId="0" applyFont="1" applyFill="1" applyBorder="1" applyAlignment="1">
      <alignment vertical="center" wrapText="1"/>
    </xf>
    <xf numFmtId="4" fontId="36" fillId="0" borderId="75" xfId="0" applyNumberFormat="1" applyFont="1" applyFill="1" applyBorder="1" applyAlignment="1">
      <alignment horizontal="center" vertical="center" wrapText="1"/>
    </xf>
    <xf numFmtId="0" fontId="0" fillId="0" borderId="80" xfId="0" applyBorder="1"/>
    <xf numFmtId="0" fontId="0" fillId="0" borderId="73" xfId="0" applyBorder="1"/>
    <xf numFmtId="0" fontId="0" fillId="0" borderId="77" xfId="0" applyBorder="1"/>
    <xf numFmtId="0" fontId="0" fillId="0" borderId="81" xfId="0" applyBorder="1"/>
    <xf numFmtId="0" fontId="0" fillId="0" borderId="82" xfId="0" applyBorder="1"/>
    <xf numFmtId="4" fontId="36" fillId="0" borderId="83" xfId="0" applyNumberFormat="1" applyFont="1" applyFill="1" applyBorder="1" applyAlignment="1">
      <alignment horizontal="center" vertical="center" wrapText="1"/>
    </xf>
    <xf numFmtId="4" fontId="0" fillId="0" borderId="74" xfId="0" applyNumberFormat="1" applyFont="1" applyFill="1" applyBorder="1" applyAlignment="1">
      <alignment horizontal="center" vertical="center" wrapText="1"/>
    </xf>
    <xf numFmtId="4" fontId="0" fillId="0" borderId="83" xfId="0" applyNumberFormat="1" applyFont="1" applyFill="1" applyBorder="1" applyAlignment="1">
      <alignment horizontal="center" vertical="center" wrapText="1"/>
    </xf>
    <xf numFmtId="0" fontId="0" fillId="0" borderId="83" xfId="0" applyBorder="1"/>
    <xf numFmtId="0" fontId="0" fillId="0" borderId="84" xfId="0" applyBorder="1"/>
    <xf numFmtId="4" fontId="36" fillId="0" borderId="73" xfId="0" applyNumberFormat="1" applyFont="1" applyFill="1" applyBorder="1" applyAlignment="1">
      <alignment horizontal="center" vertical="center" wrapText="1"/>
    </xf>
    <xf numFmtId="0" fontId="0" fillId="15" borderId="85" xfId="0" applyFill="1" applyBorder="1" applyAlignment="1">
      <alignment horizontal="center" vertical="center"/>
    </xf>
    <xf numFmtId="0" fontId="27" fillId="2" borderId="3" xfId="0" applyFont="1" applyFill="1" applyBorder="1" applyAlignment="1">
      <alignment horizontal="center" vertical="center" wrapText="1"/>
    </xf>
    <xf numFmtId="0" fontId="26" fillId="22" borderId="46" xfId="0" applyFont="1" applyFill="1" applyBorder="1" applyAlignment="1">
      <alignment horizontal="left" vertical="center" wrapText="1"/>
    </xf>
    <xf numFmtId="14" fontId="27" fillId="22" borderId="3" xfId="0" applyNumberFormat="1"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8" fillId="6" borderId="13"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center" vertical="center" wrapText="1"/>
      <protection locked="0"/>
    </xf>
    <xf numFmtId="0" fontId="18" fillId="24" borderId="10" xfId="0" applyFont="1" applyFill="1" applyBorder="1" applyAlignment="1" applyProtection="1">
      <alignment horizontal="center" vertical="center" wrapText="1"/>
      <protection locked="0"/>
    </xf>
    <xf numFmtId="0" fontId="18" fillId="24" borderId="1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6" fillId="12" borderId="1" xfId="2" applyFont="1" applyFill="1" applyBorder="1" applyAlignment="1">
      <alignment horizontal="center" vertical="center" wrapText="1"/>
    </xf>
    <xf numFmtId="0" fontId="6" fillId="12" borderId="6" xfId="2" applyFont="1" applyFill="1" applyBorder="1" applyAlignment="1">
      <alignment horizontal="center" vertical="center" wrapText="1"/>
    </xf>
    <xf numFmtId="0" fontId="6" fillId="12" borderId="7" xfId="2" applyFont="1" applyFill="1" applyBorder="1" applyAlignment="1">
      <alignment horizontal="center" vertical="center" wrapText="1"/>
    </xf>
    <xf numFmtId="0" fontId="6" fillId="12" borderId="5" xfId="2" applyFont="1" applyFill="1" applyBorder="1" applyAlignment="1">
      <alignment horizontal="center" vertical="center" wrapText="1"/>
    </xf>
    <xf numFmtId="0" fontId="6" fillId="19" borderId="34" xfId="1" applyFont="1" applyFill="1" applyBorder="1" applyAlignment="1">
      <alignment horizontal="center" vertical="center" wrapText="1"/>
    </xf>
    <xf numFmtId="0" fontId="6" fillId="19" borderId="35" xfId="1" applyFont="1" applyFill="1" applyBorder="1" applyAlignment="1">
      <alignment horizontal="center" vertical="center" wrapText="1"/>
    </xf>
    <xf numFmtId="0" fontId="6" fillId="19" borderId="2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25" fillId="0" borderId="58" xfId="0" applyFont="1" applyFill="1" applyBorder="1" applyAlignment="1">
      <alignment horizontal="center" vertical="center"/>
    </xf>
    <xf numFmtId="0" fontId="25" fillId="0" borderId="59"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48" xfId="0" applyFont="1" applyFill="1" applyBorder="1" applyAlignment="1">
      <alignment horizontal="center" vertical="center"/>
    </xf>
    <xf numFmtId="1" fontId="25" fillId="22" borderId="13" xfId="0" applyNumberFormat="1" applyFont="1" applyFill="1" applyBorder="1" applyAlignment="1">
      <alignment horizontal="center" vertical="center" wrapText="1"/>
    </xf>
    <xf numFmtId="1" fontId="25" fillId="22" borderId="47" xfId="0" applyNumberFormat="1"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25" fillId="2" borderId="3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7" fillId="2" borderId="30"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7" fillId="0" borderId="45"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29" xfId="0" applyFont="1" applyFill="1" applyBorder="1" applyAlignment="1">
      <alignment horizontal="center" vertical="center" wrapText="1"/>
    </xf>
    <xf numFmtId="1" fontId="25" fillId="0" borderId="49" xfId="0" applyNumberFormat="1" applyFont="1" applyFill="1" applyBorder="1" applyAlignment="1">
      <alignment horizontal="center" vertical="center"/>
    </xf>
    <xf numFmtId="1" fontId="25" fillId="0" borderId="46" xfId="0" applyNumberFormat="1" applyFont="1" applyFill="1" applyBorder="1" applyAlignment="1">
      <alignment horizontal="center" vertical="center"/>
    </xf>
    <xf numFmtId="1" fontId="25" fillId="0" borderId="42" xfId="0" applyNumberFormat="1" applyFont="1" applyFill="1" applyBorder="1" applyAlignment="1">
      <alignment horizontal="center" vertical="center"/>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168" fontId="6" fillId="2" borderId="32" xfId="0" applyNumberFormat="1" applyFont="1" applyFill="1" applyBorder="1" applyAlignment="1">
      <alignment horizontal="left" vertical="center"/>
    </xf>
    <xf numFmtId="168" fontId="6" fillId="2" borderId="34" xfId="0" applyNumberFormat="1" applyFont="1" applyFill="1" applyBorder="1" applyAlignment="1">
      <alignment horizontal="left" vertical="center"/>
    </xf>
    <xf numFmtId="0" fontId="4" fillId="2" borderId="0" xfId="0" applyFont="1" applyFill="1" applyAlignment="1">
      <alignment horizontal="center" vertical="center"/>
    </xf>
    <xf numFmtId="0" fontId="42" fillId="2" borderId="0" xfId="0" applyFont="1" applyFill="1" applyAlignment="1">
      <alignment horizontal="center" vertical="top"/>
    </xf>
    <xf numFmtId="0" fontId="4" fillId="2" borderId="0" xfId="0" applyFont="1" applyFill="1" applyAlignment="1">
      <alignment horizontal="center" vertical="top"/>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28" fillId="17" borderId="1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18" fillId="18" borderId="16"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31" xfId="1" applyFont="1" applyFill="1" applyBorder="1" applyAlignment="1">
      <alignment horizontal="center" vertical="center" wrapText="1"/>
    </xf>
    <xf numFmtId="0" fontId="32" fillId="2" borderId="33"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38" xfId="0" applyFont="1" applyFill="1" applyBorder="1" applyAlignment="1">
      <alignment horizontal="center" vertical="center"/>
    </xf>
    <xf numFmtId="0" fontId="3" fillId="21" borderId="4" xfId="0" applyFont="1" applyFill="1" applyBorder="1" applyAlignment="1" applyProtection="1">
      <alignment horizontal="center" vertical="center"/>
    </xf>
    <xf numFmtId="0" fontId="3" fillId="21" borderId="3" xfId="0" applyFont="1" applyFill="1" applyBorder="1" applyAlignment="1" applyProtection="1">
      <alignment horizontal="center" vertical="center"/>
    </xf>
    <xf numFmtId="0" fontId="8" fillId="23" borderId="49"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51" xfId="1" applyFont="1" applyFill="1" applyBorder="1" applyAlignment="1">
      <alignment horizontal="center" vertical="center" wrapText="1"/>
    </xf>
    <xf numFmtId="0" fontId="6" fillId="19" borderId="47" xfId="1"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6" fillId="12" borderId="2" xfId="1" applyFont="1" applyFill="1" applyBorder="1" applyAlignment="1">
      <alignment horizontal="center" vertical="center" wrapText="1"/>
    </xf>
    <xf numFmtId="0" fontId="6" fillId="12" borderId="35" xfId="1" applyFont="1" applyFill="1" applyBorder="1" applyAlignment="1">
      <alignment horizontal="center" vertical="center" wrapText="1"/>
    </xf>
    <xf numFmtId="0" fontId="48" fillId="21" borderId="30" xfId="0" applyFont="1" applyFill="1" applyBorder="1" applyAlignment="1">
      <alignment horizontal="center" vertical="center" wrapText="1"/>
    </xf>
    <xf numFmtId="0" fontId="48" fillId="21" borderId="4" xfId="0" applyFont="1" applyFill="1" applyBorder="1" applyAlignment="1">
      <alignment horizontal="center" vertical="center" wrapText="1"/>
    </xf>
    <xf numFmtId="0" fontId="48" fillId="21" borderId="9"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18" fillId="21" borderId="3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3" xfId="0" applyFont="1" applyFill="1" applyBorder="1" applyAlignment="1">
      <alignment horizontal="center" vertical="center" wrapText="1"/>
    </xf>
    <xf numFmtId="0" fontId="40" fillId="2" borderId="30"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27" fillId="22" borderId="51"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49" fillId="0" borderId="4" xfId="0" applyFont="1" applyFill="1" applyBorder="1" applyAlignment="1">
      <alignment horizontal="center" vertical="center" wrapText="1"/>
    </xf>
    <xf numFmtId="0" fontId="27" fillId="22" borderId="50" xfId="0" applyFont="1" applyFill="1" applyBorder="1" applyAlignment="1" applyProtection="1">
      <alignment horizontal="left" vertical="center" wrapText="1"/>
      <protection locked="0"/>
    </xf>
    <xf numFmtId="0" fontId="27" fillId="22" borderId="37" xfId="0" applyFont="1" applyFill="1" applyBorder="1" applyAlignment="1" applyProtection="1">
      <alignment horizontal="left" vertical="center" wrapText="1"/>
      <protection locked="0"/>
    </xf>
    <xf numFmtId="0" fontId="18" fillId="24" borderId="47"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3" borderId="40" xfId="1"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2" borderId="30"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40" fillId="0" borderId="62"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22" borderId="11" xfId="0" applyFont="1" applyFill="1" applyBorder="1" applyAlignment="1" applyProtection="1">
      <alignment horizontal="left" vertical="center" wrapText="1"/>
      <protection locked="0"/>
    </xf>
    <xf numFmtId="0" fontId="27" fillId="22" borderId="14" xfId="0" applyFont="1" applyFill="1" applyBorder="1" applyAlignment="1" applyProtection="1">
      <alignment horizontal="left" vertical="center" wrapText="1"/>
      <protection locked="0"/>
    </xf>
    <xf numFmtId="0" fontId="27" fillId="0" borderId="8"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18" fillId="24" borderId="12" xfId="0" applyFont="1" applyFill="1" applyBorder="1" applyAlignment="1">
      <alignment horizontal="center" vertical="center" wrapText="1"/>
    </xf>
    <xf numFmtId="168" fontId="40" fillId="22" borderId="10" xfId="0" applyNumberFormat="1" applyFont="1" applyFill="1" applyBorder="1" applyAlignment="1">
      <alignment horizontal="center" vertical="center" wrapText="1"/>
    </xf>
    <xf numFmtId="168" fontId="40" fillId="22" borderId="13" xfId="0" applyNumberFormat="1" applyFont="1" applyFill="1" applyBorder="1" applyAlignment="1">
      <alignment horizontal="center" vertical="center" wrapText="1"/>
    </xf>
    <xf numFmtId="0" fontId="4" fillId="0" borderId="30" xfId="0" applyFont="1" applyFill="1" applyBorder="1" applyAlignment="1">
      <alignment horizontal="center" wrapText="1"/>
    </xf>
    <xf numFmtId="0" fontId="4" fillId="0" borderId="4" xfId="0" applyFont="1" applyFill="1" applyBorder="1" applyAlignment="1">
      <alignment horizontal="center" wrapText="1"/>
    </xf>
    <xf numFmtId="0" fontId="27" fillId="22" borderId="48" xfId="0" applyFont="1" applyFill="1" applyBorder="1" applyAlignment="1" applyProtection="1">
      <alignment horizontal="left" vertical="center" wrapText="1"/>
      <protection locked="0"/>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40" fillId="0" borderId="30" xfId="0" applyNumberFormat="1" applyFont="1" applyFill="1" applyBorder="1" applyAlignment="1">
      <alignment horizontal="center" vertical="center"/>
    </xf>
    <xf numFmtId="0" fontId="40" fillId="0" borderId="4" xfId="0" applyNumberFormat="1" applyFont="1" applyFill="1" applyBorder="1" applyAlignment="1">
      <alignment horizontal="center" vertical="center"/>
    </xf>
    <xf numFmtId="0" fontId="40" fillId="0" borderId="11" xfId="0" applyNumberFormat="1" applyFont="1" applyFill="1" applyBorder="1" applyAlignment="1">
      <alignment horizontal="center" vertical="center" wrapText="1"/>
    </xf>
    <xf numFmtId="0" fontId="40" fillId="0" borderId="37" xfId="0" applyNumberFormat="1" applyFont="1" applyFill="1" applyBorder="1" applyAlignment="1">
      <alignment horizontal="center" vertical="center" wrapText="1"/>
    </xf>
    <xf numFmtId="0" fontId="25" fillId="22" borderId="37" xfId="0" applyFont="1" applyFill="1" applyBorder="1" applyAlignment="1">
      <alignment horizontal="left" vertical="center" wrapText="1"/>
    </xf>
    <xf numFmtId="0" fontId="25" fillId="22" borderId="48" xfId="0" applyFont="1" applyFill="1" applyBorder="1" applyAlignment="1">
      <alignment horizontal="left" vertical="center" wrapText="1"/>
    </xf>
    <xf numFmtId="0" fontId="47" fillId="24" borderId="10" xfId="0" applyFont="1" applyFill="1" applyBorder="1" applyAlignment="1">
      <alignment horizontal="center" vertical="center" wrapText="1"/>
    </xf>
    <xf numFmtId="0" fontId="47" fillId="24" borderId="13" xfId="0" applyFont="1" applyFill="1" applyBorder="1" applyAlignment="1">
      <alignment horizontal="center" vertical="center" wrapText="1"/>
    </xf>
    <xf numFmtId="0" fontId="47" fillId="24" borderId="47"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59"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1" fillId="2" borderId="0" xfId="0" applyFont="1" applyFill="1" applyAlignment="1">
      <alignment horizontal="center"/>
    </xf>
    <xf numFmtId="0" fontId="49" fillId="0" borderId="3" xfId="0" applyFont="1" applyFill="1" applyBorder="1" applyAlignment="1">
      <alignment horizontal="center" vertical="center" wrapText="1"/>
    </xf>
    <xf numFmtId="0" fontId="19" fillId="0" borderId="0" xfId="0" applyFont="1" applyAlignment="1" applyProtection="1">
      <alignment horizontal="center" vertical="center"/>
      <protection locked="0"/>
    </xf>
    <xf numFmtId="0" fontId="27" fillId="0" borderId="47" xfId="0" applyFont="1" applyBorder="1" applyAlignment="1">
      <alignment horizontal="center"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34"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6" xfId="0" applyFont="1" applyFill="1" applyBorder="1" applyAlignment="1">
      <alignment horizontal="left" vertical="center"/>
    </xf>
    <xf numFmtId="0" fontId="39" fillId="13" borderId="24" xfId="1" applyFont="1" applyFill="1" applyBorder="1" applyAlignment="1">
      <alignment horizontal="center" vertical="center" wrapText="1"/>
    </xf>
    <xf numFmtId="0" fontId="39" fillId="13" borderId="25" xfId="1" applyFont="1" applyFill="1" applyBorder="1" applyAlignment="1">
      <alignment horizontal="center" vertical="center" wrapText="1"/>
    </xf>
    <xf numFmtId="0" fontId="39" fillId="13" borderId="34" xfId="1"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35" xfId="0" applyFont="1" applyFill="1" applyBorder="1" applyAlignment="1">
      <alignment horizontal="center" vertical="center"/>
    </xf>
    <xf numFmtId="0" fontId="25" fillId="2" borderId="9" xfId="0" applyFont="1" applyFill="1" applyBorder="1" applyAlignment="1" applyProtection="1">
      <alignment horizontal="left"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33" fillId="0" borderId="23" xfId="0" applyFont="1" applyBorder="1" applyAlignment="1">
      <alignment horizontal="center"/>
    </xf>
    <xf numFmtId="0" fontId="33" fillId="0" borderId="38" xfId="0" applyFont="1" applyBorder="1" applyAlignment="1">
      <alignment horizontal="center"/>
    </xf>
    <xf numFmtId="0" fontId="18" fillId="14" borderId="26" xfId="1" applyFont="1" applyFill="1" applyBorder="1" applyAlignment="1">
      <alignment horizontal="center" vertical="center" wrapText="1"/>
    </xf>
    <xf numFmtId="0" fontId="18" fillId="14" borderId="36" xfId="1" applyFont="1" applyFill="1" applyBorder="1" applyAlignment="1">
      <alignment horizontal="center" vertical="center" wrapText="1"/>
    </xf>
    <xf numFmtId="169" fontId="32" fillId="2" borderId="5" xfId="0" applyNumberFormat="1" applyFont="1" applyFill="1" applyBorder="1" applyAlignment="1">
      <alignment horizontal="center" vertical="center"/>
    </xf>
    <xf numFmtId="169" fontId="32" fillId="2" borderId="6" xfId="0" applyNumberFormat="1" applyFont="1" applyFill="1" applyBorder="1" applyAlignment="1">
      <alignment horizontal="center" vertical="center"/>
    </xf>
    <xf numFmtId="169" fontId="32" fillId="2" borderId="23" xfId="0" applyNumberFormat="1" applyFont="1" applyFill="1" applyBorder="1" applyAlignment="1">
      <alignment horizontal="center" vertical="center"/>
    </xf>
    <xf numFmtId="169" fontId="32" fillId="2" borderId="35" xfId="0" applyNumberFormat="1" applyFont="1" applyFill="1" applyBorder="1" applyAlignment="1">
      <alignment horizontal="center" vertical="center"/>
    </xf>
    <xf numFmtId="0" fontId="3" fillId="4" borderId="43"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29" fillId="24" borderId="11" xfId="0" applyFont="1" applyFill="1" applyBorder="1" applyAlignment="1">
      <alignment horizontal="center" vertical="center" wrapText="1"/>
    </xf>
    <xf numFmtId="0" fontId="29" fillId="24" borderId="37" xfId="0" applyFont="1" applyFill="1" applyBorder="1" applyAlignment="1">
      <alignment horizontal="center" vertical="center" wrapText="1"/>
    </xf>
    <xf numFmtId="0" fontId="29" fillId="24" borderId="48" xfId="0" applyFont="1" applyFill="1" applyBorder="1" applyAlignment="1">
      <alignment horizontal="center" vertical="center" wrapText="1"/>
    </xf>
    <xf numFmtId="0" fontId="26" fillId="0" borderId="33" xfId="0" applyFont="1" applyBorder="1" applyAlignment="1">
      <alignment horizontal="center" vertical="center"/>
    </xf>
    <xf numFmtId="0" fontId="26" fillId="0" borderId="28" xfId="0" applyFont="1" applyBorder="1" applyAlignment="1">
      <alignment horizontal="center" vertical="center"/>
    </xf>
    <xf numFmtId="0" fontId="26" fillId="0" borderId="38" xfId="0" applyFont="1" applyBorder="1" applyAlignment="1">
      <alignment horizontal="center" vertical="center"/>
    </xf>
    <xf numFmtId="17" fontId="25" fillId="22" borderId="4" xfId="0" applyNumberFormat="1" applyFont="1" applyFill="1" applyBorder="1" applyAlignment="1">
      <alignment horizontal="center" vertical="center" wrapText="1"/>
    </xf>
    <xf numFmtId="0" fontId="25" fillId="22" borderId="4"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51" fillId="24" borderId="50" xfId="0" applyFont="1" applyFill="1" applyBorder="1" applyAlignment="1">
      <alignment horizontal="left" vertical="center" wrapText="1"/>
    </xf>
    <xf numFmtId="0" fontId="51" fillId="24" borderId="37" xfId="0" applyFont="1" applyFill="1" applyBorder="1" applyAlignment="1">
      <alignment horizontal="left" vertical="center" wrapText="1"/>
    </xf>
    <xf numFmtId="0" fontId="51" fillId="24" borderId="14" xfId="0" applyFont="1" applyFill="1" applyBorder="1" applyAlignment="1">
      <alignment horizontal="left" vertical="center" wrapText="1"/>
    </xf>
    <xf numFmtId="0" fontId="31" fillId="0" borderId="30" xfId="82" applyFont="1" applyFill="1" applyBorder="1" applyAlignment="1">
      <alignment horizontal="center" vertical="center" wrapText="1"/>
    </xf>
    <xf numFmtId="0" fontId="31" fillId="0" borderId="4" xfId="82" applyFont="1" applyFill="1" applyBorder="1" applyAlignment="1">
      <alignment horizontal="center" vertical="center" wrapText="1"/>
    </xf>
    <xf numFmtId="0" fontId="31" fillId="0" borderId="9" xfId="82"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7" fillId="0" borderId="9" xfId="0" applyFont="1" applyFill="1" applyBorder="1" applyAlignment="1">
      <alignment horizontal="center" vertical="center" wrapText="1"/>
    </xf>
    <xf numFmtId="16" fontId="40" fillId="22" borderId="30" xfId="0" applyNumberFormat="1" applyFont="1" applyFill="1" applyBorder="1" applyAlignment="1">
      <alignment horizontal="center" vertical="center" wrapText="1"/>
    </xf>
    <xf numFmtId="0" fontId="40" fillId="22" borderId="4" xfId="0" applyFont="1" applyFill="1" applyBorder="1" applyAlignment="1">
      <alignment horizontal="center" vertical="center" wrapText="1"/>
    </xf>
    <xf numFmtId="14" fontId="27" fillId="22" borderId="8" xfId="0" applyNumberFormat="1" applyFont="1" applyFill="1" applyBorder="1" applyAlignment="1">
      <alignment horizontal="center" vertical="center" wrapText="1"/>
    </xf>
    <xf numFmtId="14" fontId="27" fillId="22" borderId="4" xfId="0" applyNumberFormat="1"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3" fillId="4" borderId="16" xfId="1" applyFont="1" applyFill="1" applyBorder="1" applyAlignment="1">
      <alignment horizontal="center" vertical="center" wrapText="1"/>
    </xf>
    <xf numFmtId="14" fontId="27" fillId="22" borderId="30" xfId="0" applyNumberFormat="1" applyFont="1" applyFill="1" applyBorder="1" applyAlignment="1">
      <alignment horizontal="center" vertical="center" wrapText="1"/>
    </xf>
    <xf numFmtId="0" fontId="27" fillId="22" borderId="11" xfId="0" applyFont="1" applyFill="1" applyBorder="1" applyAlignment="1">
      <alignment horizontal="center" vertical="center" wrapText="1"/>
    </xf>
    <xf numFmtId="0" fontId="27" fillId="22" borderId="37"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51" fillId="24" borderId="11" xfId="0" applyFont="1" applyFill="1" applyBorder="1" applyAlignment="1">
      <alignment horizontal="left" vertical="center" wrapText="1"/>
    </xf>
    <xf numFmtId="16" fontId="27" fillId="22" borderId="30" xfId="0" applyNumberFormat="1" applyFont="1" applyFill="1" applyBorder="1" applyAlignment="1">
      <alignment horizontal="center" vertical="center" wrapText="1"/>
    </xf>
    <xf numFmtId="0" fontId="27" fillId="22" borderId="20" xfId="0" applyFont="1" applyFill="1" applyBorder="1" applyAlignment="1">
      <alignment horizontal="center" vertical="center" wrapText="1"/>
    </xf>
    <xf numFmtId="0" fontId="27" fillId="2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27" fillId="24" borderId="11" xfId="0" applyFont="1" applyFill="1" applyBorder="1" applyAlignment="1">
      <alignment horizontal="center" vertical="center"/>
    </xf>
    <xf numFmtId="0" fontId="27" fillId="24" borderId="37" xfId="0" applyFont="1" applyFill="1" applyBorder="1" applyAlignment="1">
      <alignment horizontal="center" vertical="center"/>
    </xf>
    <xf numFmtId="0" fontId="27" fillId="24" borderId="48" xfId="0" applyFont="1" applyFill="1" applyBorder="1" applyAlignment="1">
      <alignment horizontal="center" vertical="center"/>
    </xf>
    <xf numFmtId="0" fontId="3" fillId="21" borderId="9" xfId="0" applyFont="1" applyFill="1" applyBorder="1" applyAlignment="1" applyProtection="1">
      <alignment horizontal="center" vertical="center"/>
    </xf>
    <xf numFmtId="49" fontId="2" fillId="0" borderId="81" xfId="4" applyNumberFormat="1" applyBorder="1" applyAlignment="1">
      <alignment horizontal="center" vertical="center" wrapText="1"/>
    </xf>
    <xf numFmtId="49" fontId="2" fillId="0" borderId="74" xfId="4" applyNumberFormat="1" applyBorder="1" applyAlignment="1">
      <alignment horizontal="center" vertical="center" wrapText="1"/>
    </xf>
    <xf numFmtId="0" fontId="37" fillId="0" borderId="77" xfId="0" applyFont="1" applyBorder="1" applyAlignment="1">
      <alignment horizontal="center"/>
    </xf>
    <xf numFmtId="0" fontId="37" fillId="0" borderId="79" xfId="0" applyFont="1" applyBorder="1" applyAlignment="1">
      <alignment horizontal="center"/>
    </xf>
    <xf numFmtId="0" fontId="37" fillId="0" borderId="72" xfId="0" applyFont="1" applyBorder="1" applyAlignment="1">
      <alignment horizontal="center"/>
    </xf>
    <xf numFmtId="4" fontId="45" fillId="20" borderId="16" xfId="0" applyNumberFormat="1" applyFont="1" applyFill="1" applyBorder="1" applyAlignment="1">
      <alignment horizontal="center" vertical="center" wrapText="1"/>
    </xf>
    <xf numFmtId="4" fontId="45" fillId="20" borderId="31" xfId="0" applyNumberFormat="1" applyFont="1" applyFill="1" applyBorder="1" applyAlignment="1">
      <alignment horizontal="center" vertical="center" wrapText="1"/>
    </xf>
    <xf numFmtId="0" fontId="44" fillId="3" borderId="17" xfId="4" applyFont="1" applyFill="1" applyBorder="1" applyAlignment="1">
      <alignment horizontal="center" vertical="center" wrapText="1"/>
    </xf>
    <xf numFmtId="0" fontId="44" fillId="3" borderId="31" xfId="4" applyFont="1" applyFill="1" applyBorder="1" applyAlignment="1">
      <alignment horizontal="center" vertical="center" wrapText="1"/>
    </xf>
  </cellXfs>
  <cellStyles count="83">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4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99"/>
      <color rgb="FFFDFECE"/>
      <color rgb="FF006600"/>
      <color rgb="FF003300"/>
      <color rgb="FF00FF00"/>
      <color rgb="FFE8F5F8"/>
      <color rgb="FFFEF9F4"/>
      <color rgb="FFFEF4E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553708</xdr:colOff>
      <xdr:row>0</xdr:row>
      <xdr:rowOff>0</xdr:rowOff>
    </xdr:from>
    <xdr:to>
      <xdr:col>17</xdr:col>
      <xdr:colOff>2020641</xdr:colOff>
      <xdr:row>5</xdr:row>
      <xdr:rowOff>111442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145864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 val="Hoja2"/>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72"/>
  <sheetViews>
    <sheetView showGridLines="0" tabSelected="1" topLeftCell="A64" zoomScale="38" zoomScaleNormal="38" zoomScaleSheetLayoutView="25" zoomScalePageLayoutView="70" workbookViewId="0">
      <selection activeCell="R67" sqref="R67"/>
    </sheetView>
  </sheetViews>
  <sheetFormatPr baseColWidth="10" defaultColWidth="20.7109375" defaultRowHeight="18"/>
  <cols>
    <col min="1" max="1" width="9.140625" style="1" customWidth="1"/>
    <col min="2" max="2" width="57.28515625" style="2" customWidth="1"/>
    <col min="3" max="3" width="32.5703125" style="2" customWidth="1"/>
    <col min="4" max="4" width="39.42578125" style="1" customWidth="1"/>
    <col min="5" max="5" width="20.7109375" style="1" customWidth="1"/>
    <col min="6" max="8" width="20.7109375" style="24" customWidth="1"/>
    <col min="9" max="10" width="25.7109375" style="24" customWidth="1"/>
    <col min="11" max="11" width="35.7109375" style="24" customWidth="1"/>
    <col min="12" max="12" width="26.42578125" style="97" customWidth="1"/>
    <col min="13" max="13" width="10.7109375" style="97" customWidth="1"/>
    <col min="14" max="14" width="12.7109375" style="97" customWidth="1"/>
    <col min="15" max="16" width="10.7109375" style="97" customWidth="1"/>
    <col min="17" max="17" width="24" style="24" customWidth="1"/>
    <col min="18" max="18" width="89.28515625" style="24" customWidth="1"/>
    <col min="19" max="19" width="6.85546875" style="1" customWidth="1"/>
    <col min="20" max="20" width="10.5703125" style="1" customWidth="1"/>
    <col min="21" max="21" width="39.5703125" style="1" customWidth="1"/>
    <col min="22" max="22" width="15" style="1" customWidth="1"/>
    <col min="23" max="23" width="49.85546875" style="1" customWidth="1"/>
    <col min="24" max="24" width="34.7109375" style="1" customWidth="1"/>
    <col min="25" max="16384" width="20.7109375" style="1"/>
  </cols>
  <sheetData>
    <row r="1" spans="1:24" ht="15">
      <c r="A1" s="402"/>
      <c r="B1" s="402"/>
      <c r="C1" s="402"/>
      <c r="D1" s="402"/>
      <c r="E1" s="402"/>
      <c r="F1" s="402"/>
      <c r="G1" s="402"/>
      <c r="H1" s="402"/>
      <c r="I1" s="402"/>
      <c r="J1" s="402"/>
      <c r="K1" s="402"/>
      <c r="L1" s="402"/>
      <c r="M1" s="402"/>
      <c r="N1" s="402"/>
      <c r="O1" s="402"/>
      <c r="P1" s="402"/>
      <c r="Q1" s="402"/>
      <c r="R1" s="402"/>
      <c r="S1" s="402"/>
      <c r="T1" s="402"/>
      <c r="U1" s="402"/>
      <c r="V1" s="8"/>
    </row>
    <row r="2" spans="1:24">
      <c r="A2" s="303" t="s">
        <v>9</v>
      </c>
      <c r="B2" s="303"/>
      <c r="C2" s="303"/>
      <c r="D2" s="303"/>
      <c r="E2" s="303"/>
      <c r="F2" s="303"/>
      <c r="G2" s="303"/>
      <c r="H2" s="303"/>
      <c r="I2" s="303"/>
      <c r="J2" s="303"/>
      <c r="K2" s="303"/>
      <c r="L2" s="303"/>
      <c r="M2" s="303"/>
      <c r="N2" s="303"/>
      <c r="O2" s="303"/>
      <c r="P2" s="303"/>
      <c r="Q2" s="303"/>
      <c r="R2" s="303"/>
      <c r="S2" s="14"/>
      <c r="T2" s="14"/>
      <c r="U2" s="14"/>
      <c r="V2" s="14"/>
    </row>
    <row r="3" spans="1:24" ht="18.75">
      <c r="A3" s="304" t="s">
        <v>10</v>
      </c>
      <c r="B3" s="304"/>
      <c r="C3" s="304"/>
      <c r="D3" s="304"/>
      <c r="E3" s="304"/>
      <c r="F3" s="304"/>
      <c r="G3" s="304"/>
      <c r="H3" s="304"/>
      <c r="I3" s="304"/>
      <c r="J3" s="304"/>
      <c r="K3" s="304"/>
      <c r="L3" s="304"/>
      <c r="M3" s="304"/>
      <c r="N3" s="304"/>
      <c r="O3" s="304"/>
      <c r="P3" s="304"/>
      <c r="Q3" s="304"/>
      <c r="R3" s="304"/>
      <c r="S3" s="15"/>
      <c r="T3" s="15"/>
      <c r="U3" s="15"/>
      <c r="V3" s="15"/>
    </row>
    <row r="4" spans="1:24" ht="20.25">
      <c r="A4" s="305" t="s">
        <v>115</v>
      </c>
      <c r="B4" s="305"/>
      <c r="C4" s="305"/>
      <c r="D4" s="305"/>
      <c r="E4" s="305"/>
      <c r="F4" s="305"/>
      <c r="G4" s="305"/>
      <c r="H4" s="305"/>
      <c r="I4" s="305"/>
      <c r="J4" s="305"/>
      <c r="K4" s="305"/>
      <c r="L4" s="305"/>
      <c r="M4" s="305"/>
      <c r="N4" s="305"/>
      <c r="O4" s="305"/>
      <c r="P4" s="305"/>
      <c r="Q4" s="305"/>
      <c r="R4" s="305"/>
      <c r="S4" s="16"/>
      <c r="T4" s="16"/>
      <c r="U4" s="16"/>
      <c r="V4" s="16"/>
    </row>
    <row r="5" spans="1:24" ht="20.25">
      <c r="A5" s="305" t="s">
        <v>11</v>
      </c>
      <c r="B5" s="305"/>
      <c r="C5" s="305"/>
      <c r="D5" s="305"/>
      <c r="E5" s="305"/>
      <c r="F5" s="305"/>
      <c r="G5" s="305"/>
      <c r="H5" s="305"/>
      <c r="I5" s="305"/>
      <c r="J5" s="305"/>
      <c r="K5" s="305"/>
      <c r="L5" s="305"/>
      <c r="M5" s="305"/>
      <c r="N5" s="305"/>
      <c r="O5" s="305"/>
      <c r="P5" s="305"/>
      <c r="Q5" s="305"/>
      <c r="R5" s="305"/>
      <c r="S5" s="16"/>
      <c r="T5" s="16"/>
      <c r="U5" s="16"/>
      <c r="V5" s="16"/>
    </row>
    <row r="6" spans="1:24" ht="21.75" thickBot="1">
      <c r="A6" s="9"/>
      <c r="B6" s="10"/>
      <c r="C6" s="10"/>
      <c r="D6" s="11"/>
      <c r="E6" s="11"/>
      <c r="F6" s="21"/>
      <c r="G6" s="21"/>
      <c r="H6" s="21"/>
      <c r="I6" s="21"/>
      <c r="J6" s="22"/>
      <c r="K6" s="22"/>
      <c r="L6" s="94"/>
      <c r="M6" s="94"/>
      <c r="N6" s="94"/>
      <c r="O6" s="94"/>
      <c r="P6" s="94"/>
      <c r="Q6" s="22"/>
      <c r="R6" s="21"/>
      <c r="S6" s="11"/>
      <c r="T6" s="11"/>
      <c r="U6" s="11"/>
      <c r="V6" s="8"/>
    </row>
    <row r="7" spans="1:24" ht="33" customHeight="1" thickBot="1">
      <c r="A7" s="309" t="s">
        <v>12</v>
      </c>
      <c r="B7" s="310"/>
      <c r="C7" s="310"/>
      <c r="D7" s="310"/>
      <c r="E7" s="310"/>
      <c r="F7" s="310"/>
      <c r="G7" s="310"/>
      <c r="H7" s="310"/>
      <c r="I7" s="310"/>
      <c r="J7" s="310"/>
      <c r="K7" s="310"/>
      <c r="L7" s="310"/>
      <c r="M7" s="310"/>
      <c r="N7" s="310"/>
      <c r="O7" s="310"/>
      <c r="P7" s="310"/>
      <c r="Q7" s="310"/>
      <c r="R7" s="311"/>
      <c r="S7" s="13"/>
      <c r="T7" s="422" t="s">
        <v>33</v>
      </c>
      <c r="U7" s="423"/>
      <c r="V7" s="423"/>
      <c r="W7" s="424"/>
    </row>
    <row r="8" spans="1:24" ht="40.5">
      <c r="A8" s="306" t="s">
        <v>13</v>
      </c>
      <c r="B8" s="307"/>
      <c r="C8" s="307"/>
      <c r="D8" s="308"/>
      <c r="E8" s="409" t="s">
        <v>127</v>
      </c>
      <c r="F8" s="410"/>
      <c r="G8" s="410"/>
      <c r="H8" s="410"/>
      <c r="I8" s="411"/>
      <c r="J8" s="406" t="s">
        <v>24</v>
      </c>
      <c r="K8" s="407"/>
      <c r="L8" s="408"/>
      <c r="M8" s="100"/>
      <c r="N8" s="100"/>
      <c r="O8" s="100"/>
      <c r="P8" s="100"/>
      <c r="Q8" s="301" t="s">
        <v>19</v>
      </c>
      <c r="R8" s="302"/>
      <c r="S8" s="12"/>
      <c r="T8" s="34" t="s">
        <v>4</v>
      </c>
      <c r="U8" s="32" t="s">
        <v>3</v>
      </c>
      <c r="V8" s="33" t="s">
        <v>29</v>
      </c>
      <c r="W8" s="35" t="s">
        <v>34</v>
      </c>
      <c r="X8" s="28"/>
    </row>
    <row r="9" spans="1:24" ht="36" customHeight="1" thickBot="1">
      <c r="A9" s="440" t="s">
        <v>128</v>
      </c>
      <c r="B9" s="441"/>
      <c r="C9" s="441"/>
      <c r="D9" s="442"/>
      <c r="E9" s="429">
        <v>43381</v>
      </c>
      <c r="F9" s="430"/>
      <c r="G9" s="430"/>
      <c r="H9" s="431"/>
      <c r="I9" s="432"/>
      <c r="J9" s="415">
        <v>144</v>
      </c>
      <c r="K9" s="416"/>
      <c r="L9" s="417"/>
      <c r="M9" s="315" t="s">
        <v>130</v>
      </c>
      <c r="N9" s="316"/>
      <c r="O9" s="316"/>
      <c r="P9" s="316"/>
      <c r="Q9" s="316"/>
      <c r="R9" s="317"/>
      <c r="S9" s="12"/>
      <c r="T9" s="36" t="s">
        <v>5</v>
      </c>
      <c r="U9" s="25" t="s">
        <v>2</v>
      </c>
      <c r="V9" s="30" t="s">
        <v>30</v>
      </c>
      <c r="W9" s="37" t="s">
        <v>35</v>
      </c>
      <c r="X9" s="28"/>
    </row>
    <row r="10" spans="1:24" ht="41.25" thickBot="1">
      <c r="A10" s="404"/>
      <c r="B10" s="404"/>
      <c r="C10" s="404"/>
      <c r="D10" s="404"/>
      <c r="E10" s="404"/>
      <c r="F10" s="404"/>
      <c r="G10" s="404"/>
      <c r="H10" s="404"/>
      <c r="I10" s="404"/>
      <c r="J10" s="404"/>
      <c r="K10" s="404"/>
      <c r="L10" s="404"/>
      <c r="M10" s="404"/>
      <c r="N10" s="404"/>
      <c r="O10" s="404"/>
      <c r="P10" s="404"/>
      <c r="Q10" s="404"/>
      <c r="R10" s="404"/>
      <c r="S10" s="404"/>
      <c r="T10" s="36" t="s">
        <v>7</v>
      </c>
      <c r="U10" s="26" t="s">
        <v>6</v>
      </c>
      <c r="V10" s="30" t="s">
        <v>31</v>
      </c>
      <c r="W10" s="37" t="s">
        <v>36</v>
      </c>
      <c r="X10" s="28"/>
    </row>
    <row r="11" spans="1:24" ht="40.5" customHeight="1" thickBot="1">
      <c r="A11" s="312" t="s">
        <v>22</v>
      </c>
      <c r="B11" s="313"/>
      <c r="C11" s="313"/>
      <c r="D11" s="313"/>
      <c r="E11" s="313"/>
      <c r="F11" s="313"/>
      <c r="G11" s="313"/>
      <c r="H11" s="314"/>
      <c r="I11" s="412" t="s">
        <v>42</v>
      </c>
      <c r="J11" s="413"/>
      <c r="K11" s="414"/>
      <c r="L11" s="427" t="s">
        <v>14</v>
      </c>
      <c r="M11" s="427"/>
      <c r="N11" s="427"/>
      <c r="O11" s="427"/>
      <c r="P11" s="427"/>
      <c r="Q11" s="427"/>
      <c r="R11" s="428"/>
      <c r="S11" s="4"/>
      <c r="T11" s="36" t="s">
        <v>27</v>
      </c>
      <c r="U11" s="27" t="s">
        <v>25</v>
      </c>
      <c r="V11" s="31" t="s">
        <v>32</v>
      </c>
      <c r="W11" s="37" t="s">
        <v>37</v>
      </c>
    </row>
    <row r="12" spans="1:24" ht="81.75" customHeight="1" thickBot="1">
      <c r="A12" s="324" t="s">
        <v>0</v>
      </c>
      <c r="B12" s="322" t="s">
        <v>16</v>
      </c>
      <c r="C12" s="272" t="s">
        <v>18</v>
      </c>
      <c r="D12" s="272" t="s">
        <v>1</v>
      </c>
      <c r="E12" s="272" t="s">
        <v>20</v>
      </c>
      <c r="F12" s="272" t="s">
        <v>17</v>
      </c>
      <c r="G12" s="272" t="s">
        <v>21</v>
      </c>
      <c r="H12" s="270" t="s">
        <v>45</v>
      </c>
      <c r="I12" s="268" t="s">
        <v>41</v>
      </c>
      <c r="J12" s="266" t="s">
        <v>40</v>
      </c>
      <c r="K12" s="330" t="s">
        <v>39</v>
      </c>
      <c r="L12" s="329" t="s">
        <v>15</v>
      </c>
      <c r="M12" s="326" t="s">
        <v>23</v>
      </c>
      <c r="N12" s="327"/>
      <c r="O12" s="327"/>
      <c r="P12" s="327"/>
      <c r="Q12" s="328"/>
      <c r="R12" s="320" t="s">
        <v>8</v>
      </c>
      <c r="S12" s="4"/>
      <c r="T12" s="38" t="s">
        <v>26</v>
      </c>
      <c r="U12" s="98" t="s">
        <v>28</v>
      </c>
      <c r="V12" s="425"/>
      <c r="W12" s="426"/>
    </row>
    <row r="13" spans="1:24" ht="29.25" customHeight="1" thickBot="1">
      <c r="A13" s="325"/>
      <c r="B13" s="323"/>
      <c r="C13" s="273"/>
      <c r="D13" s="273"/>
      <c r="E13" s="273"/>
      <c r="F13" s="273"/>
      <c r="G13" s="273"/>
      <c r="H13" s="271"/>
      <c r="I13" s="269"/>
      <c r="J13" s="267"/>
      <c r="K13" s="331"/>
      <c r="L13" s="321"/>
      <c r="M13" s="95" t="s">
        <v>29</v>
      </c>
      <c r="N13" s="116" t="s">
        <v>30</v>
      </c>
      <c r="O13" s="116" t="s">
        <v>31</v>
      </c>
      <c r="P13" s="116" t="s">
        <v>32</v>
      </c>
      <c r="Q13" s="61" t="s">
        <v>126</v>
      </c>
      <c r="R13" s="321"/>
      <c r="S13" s="4"/>
      <c r="T13" s="101"/>
      <c r="U13" s="102"/>
      <c r="V13" s="103"/>
      <c r="W13" s="103"/>
    </row>
    <row r="14" spans="1:24" ht="24" customHeight="1" thickBot="1">
      <c r="A14" s="433" t="s">
        <v>51</v>
      </c>
      <c r="B14" s="434"/>
      <c r="C14" s="434"/>
      <c r="D14" s="434"/>
      <c r="E14" s="434"/>
      <c r="F14" s="434"/>
      <c r="G14" s="434"/>
      <c r="H14" s="434"/>
      <c r="I14" s="434"/>
      <c r="J14" s="434"/>
      <c r="K14" s="434"/>
      <c r="L14" s="435"/>
      <c r="M14" s="434"/>
      <c r="N14" s="434"/>
      <c r="O14" s="434"/>
      <c r="P14" s="434"/>
      <c r="Q14" s="434"/>
      <c r="R14" s="436"/>
      <c r="S14" s="4"/>
      <c r="T14" s="29"/>
    </row>
    <row r="15" spans="1:24" ht="103.5" customHeight="1">
      <c r="A15" s="20">
        <v>1</v>
      </c>
      <c r="B15" s="47" t="s">
        <v>43</v>
      </c>
      <c r="C15" s="48" t="s">
        <v>110</v>
      </c>
      <c r="D15" s="49" t="s">
        <v>112</v>
      </c>
      <c r="E15" s="104">
        <v>4</v>
      </c>
      <c r="F15" s="105" t="s">
        <v>29</v>
      </c>
      <c r="G15" s="106">
        <v>1</v>
      </c>
      <c r="H15" s="107">
        <v>95</v>
      </c>
      <c r="I15" s="52">
        <v>1</v>
      </c>
      <c r="J15" s="53" t="s">
        <v>131</v>
      </c>
      <c r="K15" s="54" t="s">
        <v>132</v>
      </c>
      <c r="L15" s="96" t="s">
        <v>123</v>
      </c>
      <c r="M15" s="145">
        <v>4</v>
      </c>
      <c r="N15" s="145" t="s">
        <v>150</v>
      </c>
      <c r="O15" s="145" t="s">
        <v>150</v>
      </c>
      <c r="P15" s="145" t="s">
        <v>150</v>
      </c>
      <c r="Q15" s="138">
        <f>SUM(M15:P15)</f>
        <v>4</v>
      </c>
      <c r="R15" s="133"/>
      <c r="S15" s="4"/>
      <c r="T15" s="29"/>
    </row>
    <row r="16" spans="1:24" ht="151.5" customHeight="1">
      <c r="A16" s="173">
        <v>2</v>
      </c>
      <c r="B16" s="50" t="s">
        <v>44</v>
      </c>
      <c r="C16" s="50" t="s">
        <v>46</v>
      </c>
      <c r="D16" s="51" t="s">
        <v>82</v>
      </c>
      <c r="E16" s="108">
        <v>12</v>
      </c>
      <c r="F16" s="180" t="s">
        <v>111</v>
      </c>
      <c r="G16" s="109">
        <v>4</v>
      </c>
      <c r="H16" s="110">
        <v>80</v>
      </c>
      <c r="I16" s="55">
        <v>1</v>
      </c>
      <c r="J16" s="210">
        <v>43592</v>
      </c>
      <c r="K16" s="247" t="s">
        <v>136</v>
      </c>
      <c r="L16" s="158" t="s">
        <v>120</v>
      </c>
      <c r="M16" s="146">
        <v>3</v>
      </c>
      <c r="N16" s="146">
        <v>3</v>
      </c>
      <c r="O16" s="146"/>
      <c r="P16" s="147"/>
      <c r="Q16" s="139">
        <f>SUM(M16:P16)</f>
        <v>6</v>
      </c>
      <c r="R16" s="182"/>
      <c r="S16" s="17"/>
      <c r="T16" s="29"/>
    </row>
    <row r="17" spans="1:29" s="3" customFormat="1" ht="51" customHeight="1">
      <c r="A17" s="284">
        <v>3</v>
      </c>
      <c r="B17" s="287" t="s">
        <v>47</v>
      </c>
      <c r="C17" s="287" t="s">
        <v>134</v>
      </c>
      <c r="D17" s="290" t="s">
        <v>135</v>
      </c>
      <c r="E17" s="293">
        <v>4</v>
      </c>
      <c r="F17" s="299" t="s">
        <v>111</v>
      </c>
      <c r="G17" s="274">
        <v>4</v>
      </c>
      <c r="H17" s="296">
        <v>80</v>
      </c>
      <c r="I17" s="211">
        <v>1</v>
      </c>
      <c r="J17" s="210">
        <v>43524</v>
      </c>
      <c r="K17" s="375" t="s">
        <v>137</v>
      </c>
      <c r="L17" s="261" t="s">
        <v>120</v>
      </c>
      <c r="M17" s="265">
        <v>0.5</v>
      </c>
      <c r="N17" s="265">
        <v>0.5</v>
      </c>
      <c r="O17" s="265"/>
      <c r="P17" s="265"/>
      <c r="Q17" s="318">
        <f>SUM(M17+M19+N19+O19+P19+P17+O17+N17)</f>
        <v>2</v>
      </c>
      <c r="R17" s="479"/>
      <c r="S17" s="5"/>
    </row>
    <row r="18" spans="1:29" s="3" customFormat="1" ht="51" customHeight="1">
      <c r="A18" s="285"/>
      <c r="B18" s="288"/>
      <c r="C18" s="288"/>
      <c r="D18" s="291"/>
      <c r="E18" s="294"/>
      <c r="F18" s="277"/>
      <c r="G18" s="275"/>
      <c r="H18" s="297"/>
      <c r="I18" s="184" t="s">
        <v>133</v>
      </c>
      <c r="J18" s="186"/>
      <c r="K18" s="359"/>
      <c r="L18" s="262"/>
      <c r="M18" s="263"/>
      <c r="N18" s="263"/>
      <c r="O18" s="263"/>
      <c r="P18" s="263"/>
      <c r="Q18" s="318"/>
      <c r="R18" s="447"/>
      <c r="S18" s="5"/>
    </row>
    <row r="19" spans="1:29" s="3" customFormat="1" ht="23.25" customHeight="1">
      <c r="A19" s="285"/>
      <c r="B19" s="288"/>
      <c r="C19" s="288"/>
      <c r="D19" s="291"/>
      <c r="E19" s="294"/>
      <c r="F19" s="277"/>
      <c r="G19" s="275"/>
      <c r="H19" s="297"/>
      <c r="I19" s="184"/>
      <c r="J19" s="186"/>
      <c r="K19" s="359"/>
      <c r="L19" s="259" t="s">
        <v>120</v>
      </c>
      <c r="M19" s="263">
        <v>0.5</v>
      </c>
      <c r="N19" s="263">
        <v>0.5</v>
      </c>
      <c r="O19" s="263"/>
      <c r="P19" s="263"/>
      <c r="Q19" s="318"/>
      <c r="R19" s="447"/>
      <c r="S19" s="5"/>
    </row>
    <row r="20" spans="1:29" s="3" customFormat="1" ht="136.5" customHeight="1">
      <c r="A20" s="286"/>
      <c r="B20" s="289"/>
      <c r="C20" s="289"/>
      <c r="D20" s="292"/>
      <c r="E20" s="295"/>
      <c r="F20" s="300"/>
      <c r="G20" s="276"/>
      <c r="H20" s="298"/>
      <c r="I20" s="185"/>
      <c r="J20" s="187"/>
      <c r="K20" s="376"/>
      <c r="L20" s="260"/>
      <c r="M20" s="264"/>
      <c r="N20" s="264"/>
      <c r="O20" s="264"/>
      <c r="P20" s="264"/>
      <c r="Q20" s="319"/>
      <c r="R20" s="448"/>
      <c r="S20" s="5"/>
    </row>
    <row r="21" spans="1:29" s="3" customFormat="1" ht="34.5" customHeight="1">
      <c r="A21" s="284">
        <v>4</v>
      </c>
      <c r="B21" s="287" t="s">
        <v>48</v>
      </c>
      <c r="C21" s="287" t="s">
        <v>49</v>
      </c>
      <c r="D21" s="287" t="s">
        <v>50</v>
      </c>
      <c r="E21" s="449">
        <v>3</v>
      </c>
      <c r="F21" s="277" t="s">
        <v>30</v>
      </c>
      <c r="G21" s="277">
        <v>3</v>
      </c>
      <c r="H21" s="279">
        <v>80</v>
      </c>
      <c r="I21" s="282"/>
      <c r="J21" s="443">
        <v>43556</v>
      </c>
      <c r="K21" s="391" t="s">
        <v>138</v>
      </c>
      <c r="L21" s="393" t="s">
        <v>123</v>
      </c>
      <c r="M21" s="483" t="s">
        <v>150</v>
      </c>
      <c r="N21" s="483">
        <v>3</v>
      </c>
      <c r="O21" s="483" t="s">
        <v>150</v>
      </c>
      <c r="P21" s="483" t="s">
        <v>150</v>
      </c>
      <c r="Q21" s="332">
        <f>SUM(M21:P21)</f>
        <v>3</v>
      </c>
      <c r="R21" s="437"/>
      <c r="S21" s="5"/>
    </row>
    <row r="22" spans="1:29" s="3" customFormat="1" ht="34.5" customHeight="1">
      <c r="A22" s="285"/>
      <c r="B22" s="288"/>
      <c r="C22" s="288"/>
      <c r="D22" s="288"/>
      <c r="E22" s="450"/>
      <c r="F22" s="277"/>
      <c r="G22" s="277"/>
      <c r="H22" s="280"/>
      <c r="I22" s="282"/>
      <c r="J22" s="444"/>
      <c r="K22" s="391"/>
      <c r="L22" s="394"/>
      <c r="M22" s="484"/>
      <c r="N22" s="484"/>
      <c r="O22" s="484"/>
      <c r="P22" s="484"/>
      <c r="Q22" s="333"/>
      <c r="R22" s="438"/>
      <c r="S22" s="5"/>
    </row>
    <row r="23" spans="1:29" s="3" customFormat="1" ht="136.5" customHeight="1" thickBot="1">
      <c r="A23" s="405"/>
      <c r="B23" s="418"/>
      <c r="C23" s="418"/>
      <c r="D23" s="418"/>
      <c r="E23" s="451"/>
      <c r="F23" s="278"/>
      <c r="G23" s="278"/>
      <c r="H23" s="281"/>
      <c r="I23" s="283"/>
      <c r="J23" s="445"/>
      <c r="K23" s="392"/>
      <c r="L23" s="395"/>
      <c r="M23" s="485"/>
      <c r="N23" s="485"/>
      <c r="O23" s="485"/>
      <c r="P23" s="485"/>
      <c r="Q23" s="334"/>
      <c r="R23" s="439"/>
      <c r="S23" s="5"/>
    </row>
    <row r="24" spans="1:29" s="3" customFormat="1" ht="28.5" customHeight="1" thickBot="1">
      <c r="A24" s="470" t="s">
        <v>55</v>
      </c>
      <c r="B24" s="435"/>
      <c r="C24" s="435"/>
      <c r="D24" s="435"/>
      <c r="E24" s="435"/>
      <c r="F24" s="435"/>
      <c r="G24" s="435"/>
      <c r="H24" s="435"/>
      <c r="I24" s="435"/>
      <c r="J24" s="435"/>
      <c r="K24" s="435"/>
      <c r="L24" s="435"/>
      <c r="M24" s="435"/>
      <c r="N24" s="435"/>
      <c r="O24" s="435"/>
      <c r="P24" s="435"/>
      <c r="Q24" s="435"/>
      <c r="R24" s="436"/>
      <c r="S24" s="6"/>
    </row>
    <row r="25" spans="1:29" s="3" customFormat="1" ht="105" customHeight="1">
      <c r="A25" s="20">
        <v>5</v>
      </c>
      <c r="B25" s="42" t="s">
        <v>52</v>
      </c>
      <c r="C25" s="42" t="s">
        <v>53</v>
      </c>
      <c r="D25" s="43" t="s">
        <v>54</v>
      </c>
      <c r="E25" s="111">
        <v>3</v>
      </c>
      <c r="F25" s="112" t="s">
        <v>32</v>
      </c>
      <c r="G25" s="156">
        <v>1</v>
      </c>
      <c r="H25" s="179" t="s">
        <v>26</v>
      </c>
      <c r="I25" s="56"/>
      <c r="J25" s="57"/>
      <c r="K25" s="58"/>
      <c r="L25" s="203" t="s">
        <v>121</v>
      </c>
      <c r="M25" s="145"/>
      <c r="N25" s="145"/>
      <c r="O25" s="145"/>
      <c r="P25" s="145"/>
      <c r="Q25" s="140">
        <f>SUM(M25:P25)</f>
        <v>0</v>
      </c>
      <c r="R25" s="62"/>
      <c r="S25" s="6"/>
    </row>
    <row r="26" spans="1:29" s="3" customFormat="1" ht="39" customHeight="1">
      <c r="A26" s="362">
        <v>6</v>
      </c>
      <c r="B26" s="455" t="s">
        <v>56</v>
      </c>
      <c r="C26" s="455" t="s">
        <v>66</v>
      </c>
      <c r="D26" s="457" t="s">
        <v>57</v>
      </c>
      <c r="E26" s="385">
        <v>4</v>
      </c>
      <c r="F26" s="293" t="s">
        <v>111</v>
      </c>
      <c r="G26" s="344">
        <v>4</v>
      </c>
      <c r="H26" s="396">
        <v>4</v>
      </c>
      <c r="I26" s="212">
        <v>1</v>
      </c>
      <c r="J26" s="213">
        <v>43517</v>
      </c>
      <c r="K26" s="375" t="s">
        <v>139</v>
      </c>
      <c r="L26" s="261" t="s">
        <v>120</v>
      </c>
      <c r="M26" s="265">
        <v>1</v>
      </c>
      <c r="N26" s="265">
        <v>1</v>
      </c>
      <c r="O26" s="265"/>
      <c r="P26" s="265"/>
      <c r="Q26" s="318">
        <f>SUM(M26:P26)</f>
        <v>2</v>
      </c>
      <c r="R26" s="487"/>
      <c r="S26" s="6"/>
      <c r="AB26" s="41"/>
      <c r="AC26" s="137"/>
    </row>
    <row r="27" spans="1:29" s="3" customFormat="1" ht="39" customHeight="1">
      <c r="A27" s="362"/>
      <c r="B27" s="455"/>
      <c r="C27" s="455"/>
      <c r="D27" s="457"/>
      <c r="E27" s="385"/>
      <c r="F27" s="294"/>
      <c r="G27" s="345"/>
      <c r="H27" s="397"/>
      <c r="I27" s="190"/>
      <c r="J27" s="188"/>
      <c r="K27" s="359"/>
      <c r="L27" s="262"/>
      <c r="M27" s="263"/>
      <c r="N27" s="263"/>
      <c r="O27" s="263"/>
      <c r="P27" s="263"/>
      <c r="Q27" s="318"/>
      <c r="R27" s="488"/>
      <c r="S27" s="6"/>
      <c r="AB27" s="41"/>
    </row>
    <row r="28" spans="1:29" s="3" customFormat="1" ht="39" customHeight="1">
      <c r="A28" s="362"/>
      <c r="B28" s="455"/>
      <c r="C28" s="455"/>
      <c r="D28" s="457"/>
      <c r="E28" s="385"/>
      <c r="F28" s="294"/>
      <c r="G28" s="345"/>
      <c r="H28" s="397"/>
      <c r="I28" s="190"/>
      <c r="J28" s="188"/>
      <c r="K28" s="359"/>
      <c r="L28" s="262"/>
      <c r="M28" s="263"/>
      <c r="N28" s="263"/>
      <c r="O28" s="263"/>
      <c r="P28" s="263"/>
      <c r="Q28" s="318"/>
      <c r="R28" s="488"/>
      <c r="S28" s="6"/>
      <c r="AB28" s="41"/>
    </row>
    <row r="29" spans="1:29" s="3" customFormat="1" ht="43.5" customHeight="1" thickBot="1">
      <c r="A29" s="363"/>
      <c r="B29" s="456"/>
      <c r="C29" s="456"/>
      <c r="D29" s="458"/>
      <c r="E29" s="386"/>
      <c r="F29" s="478"/>
      <c r="G29" s="462"/>
      <c r="H29" s="398"/>
      <c r="I29" s="191"/>
      <c r="J29" s="189"/>
      <c r="K29" s="384"/>
      <c r="L29" s="360"/>
      <c r="M29" s="361"/>
      <c r="N29" s="361"/>
      <c r="O29" s="361"/>
      <c r="P29" s="361"/>
      <c r="Q29" s="490"/>
      <c r="R29" s="489"/>
      <c r="S29" s="6"/>
      <c r="AB29" s="41"/>
    </row>
    <row r="30" spans="1:29" s="3" customFormat="1" ht="24" customHeight="1" thickBot="1">
      <c r="A30" s="470" t="s">
        <v>83</v>
      </c>
      <c r="B30" s="435"/>
      <c r="C30" s="435"/>
      <c r="D30" s="435"/>
      <c r="E30" s="435"/>
      <c r="F30" s="435"/>
      <c r="G30" s="435"/>
      <c r="H30" s="435"/>
      <c r="I30" s="435"/>
      <c r="J30" s="435"/>
      <c r="K30" s="435"/>
      <c r="L30" s="435"/>
      <c r="M30" s="435"/>
      <c r="N30" s="435"/>
      <c r="O30" s="435"/>
      <c r="P30" s="435"/>
      <c r="Q30" s="435"/>
      <c r="R30" s="436"/>
      <c r="S30" s="7"/>
    </row>
    <row r="31" spans="1:29" s="3" customFormat="1" ht="24.75" customHeight="1">
      <c r="A31" s="365">
        <v>7</v>
      </c>
      <c r="B31" s="196" t="s">
        <v>58</v>
      </c>
      <c r="C31" s="459" t="s">
        <v>113</v>
      </c>
      <c r="D31" s="419" t="s">
        <v>62</v>
      </c>
      <c r="E31" s="197">
        <v>12</v>
      </c>
      <c r="F31" s="399" t="s">
        <v>111</v>
      </c>
      <c r="G31" s="377">
        <v>4</v>
      </c>
      <c r="H31" s="378">
        <v>80</v>
      </c>
      <c r="I31" s="342">
        <v>1</v>
      </c>
      <c r="J31" s="465"/>
      <c r="K31" s="358" t="s">
        <v>140</v>
      </c>
      <c r="L31" s="467" t="s">
        <v>120</v>
      </c>
      <c r="M31" s="251">
        <v>1</v>
      </c>
      <c r="N31" s="251">
        <v>1</v>
      </c>
      <c r="O31" s="251"/>
      <c r="P31" s="251"/>
      <c r="Q31" s="486">
        <f>SUM(P38+P35+P31+O31+O35+O38+N38+N35+N31+M31+M35+M38)</f>
        <v>6</v>
      </c>
      <c r="R31" s="446"/>
      <c r="S31" s="7"/>
    </row>
    <row r="32" spans="1:29" s="3" customFormat="1" ht="9" customHeight="1">
      <c r="A32" s="366"/>
      <c r="B32" s="335" t="s">
        <v>59</v>
      </c>
      <c r="C32" s="460"/>
      <c r="D32" s="420"/>
      <c r="E32" s="357">
        <v>4</v>
      </c>
      <c r="F32" s="400"/>
      <c r="G32" s="345"/>
      <c r="H32" s="348"/>
      <c r="I32" s="343"/>
      <c r="J32" s="466"/>
      <c r="K32" s="359"/>
      <c r="L32" s="468"/>
      <c r="M32" s="250"/>
      <c r="N32" s="250"/>
      <c r="O32" s="250"/>
      <c r="P32" s="250"/>
      <c r="Q32" s="337"/>
      <c r="R32" s="447"/>
      <c r="S32" s="6"/>
    </row>
    <row r="33" spans="1:54" s="3" customFormat="1" ht="21" customHeight="1">
      <c r="A33" s="366"/>
      <c r="B33" s="335"/>
      <c r="C33" s="460"/>
      <c r="D33" s="420"/>
      <c r="E33" s="357"/>
      <c r="F33" s="400"/>
      <c r="G33" s="345"/>
      <c r="H33" s="348"/>
      <c r="I33" s="343"/>
      <c r="J33" s="466"/>
      <c r="K33" s="359"/>
      <c r="L33" s="468"/>
      <c r="M33" s="250"/>
      <c r="N33" s="250"/>
      <c r="O33" s="250"/>
      <c r="P33" s="250"/>
      <c r="Q33" s="337"/>
      <c r="R33" s="447"/>
      <c r="S33" s="6"/>
    </row>
    <row r="34" spans="1:54" s="3" customFormat="1" ht="27" customHeight="1">
      <c r="A34" s="366"/>
      <c r="B34" s="335"/>
      <c r="C34" s="460"/>
      <c r="D34" s="420"/>
      <c r="E34" s="357"/>
      <c r="F34" s="400"/>
      <c r="G34" s="345"/>
      <c r="H34" s="348"/>
      <c r="I34" s="343"/>
      <c r="J34" s="466"/>
      <c r="K34" s="359"/>
      <c r="L34" s="468"/>
      <c r="M34" s="250"/>
      <c r="N34" s="250"/>
      <c r="O34" s="250"/>
      <c r="P34" s="250"/>
      <c r="Q34" s="337"/>
      <c r="R34" s="447"/>
      <c r="S34" s="6"/>
    </row>
    <row r="35" spans="1:54" s="3" customFormat="1" ht="10.5" customHeight="1">
      <c r="A35" s="366"/>
      <c r="B35" s="335"/>
      <c r="C35" s="460"/>
      <c r="D35" s="420"/>
      <c r="E35" s="357"/>
      <c r="F35" s="400"/>
      <c r="G35" s="345"/>
      <c r="H35" s="348"/>
      <c r="I35" s="343"/>
      <c r="J35" s="466"/>
      <c r="K35" s="359"/>
      <c r="L35" s="469" t="s">
        <v>120</v>
      </c>
      <c r="M35" s="250">
        <v>1</v>
      </c>
      <c r="N35" s="250">
        <v>1</v>
      </c>
      <c r="O35" s="250"/>
      <c r="P35" s="250"/>
      <c r="Q35" s="337"/>
      <c r="R35" s="447"/>
      <c r="S35" s="6"/>
    </row>
    <row r="36" spans="1:54" s="3" customFormat="1" ht="44.25" customHeight="1">
      <c r="A36" s="366"/>
      <c r="B36" s="44" t="s">
        <v>60</v>
      </c>
      <c r="C36" s="460"/>
      <c r="D36" s="420"/>
      <c r="E36" s="200">
        <v>4</v>
      </c>
      <c r="F36" s="400"/>
      <c r="G36" s="345"/>
      <c r="H36" s="348"/>
      <c r="I36" s="162"/>
      <c r="J36" s="60"/>
      <c r="K36" s="359"/>
      <c r="L36" s="469"/>
      <c r="M36" s="250"/>
      <c r="N36" s="250"/>
      <c r="O36" s="250"/>
      <c r="P36" s="250"/>
      <c r="Q36" s="337"/>
      <c r="R36" s="447"/>
      <c r="S36" s="7"/>
    </row>
    <row r="37" spans="1:54" s="3" customFormat="1" ht="30" customHeight="1">
      <c r="A37" s="366"/>
      <c r="B37" s="335" t="s">
        <v>61</v>
      </c>
      <c r="C37" s="460"/>
      <c r="D37" s="420"/>
      <c r="E37" s="357">
        <v>4</v>
      </c>
      <c r="F37" s="400"/>
      <c r="G37" s="345"/>
      <c r="H37" s="348"/>
      <c r="I37" s="343"/>
      <c r="J37" s="481" t="s">
        <v>141</v>
      </c>
      <c r="K37" s="359"/>
      <c r="L37" s="469"/>
      <c r="M37" s="250"/>
      <c r="N37" s="250"/>
      <c r="O37" s="250"/>
      <c r="P37" s="250"/>
      <c r="Q37" s="337"/>
      <c r="R37" s="447"/>
      <c r="S37" s="7"/>
    </row>
    <row r="38" spans="1:54" s="3" customFormat="1" ht="195" customHeight="1">
      <c r="A38" s="367"/>
      <c r="B38" s="335"/>
      <c r="C38" s="461"/>
      <c r="D38" s="421"/>
      <c r="E38" s="403"/>
      <c r="F38" s="401"/>
      <c r="G38" s="346"/>
      <c r="H38" s="349"/>
      <c r="I38" s="351"/>
      <c r="J38" s="482"/>
      <c r="K38" s="359"/>
      <c r="L38" s="222" t="s">
        <v>120</v>
      </c>
      <c r="M38" s="214">
        <v>1</v>
      </c>
      <c r="N38" s="246">
        <v>1</v>
      </c>
      <c r="O38" s="246"/>
      <c r="P38" s="246"/>
      <c r="Q38" s="338"/>
      <c r="R38" s="448"/>
      <c r="S38" s="6"/>
    </row>
    <row r="39" spans="1:54" s="3" customFormat="1" ht="43.5" customHeight="1">
      <c r="A39" s="374">
        <v>8</v>
      </c>
      <c r="B39" s="152" t="s">
        <v>63</v>
      </c>
      <c r="C39" s="171" t="s">
        <v>66</v>
      </c>
      <c r="D39" s="249" t="s">
        <v>69</v>
      </c>
      <c r="E39" s="382">
        <v>4</v>
      </c>
      <c r="F39" s="344" t="s">
        <v>111</v>
      </c>
      <c r="G39" s="344">
        <v>4</v>
      </c>
      <c r="H39" s="347">
        <v>1</v>
      </c>
      <c r="I39" s="350">
        <v>1</v>
      </c>
      <c r="J39" s="480" t="s">
        <v>143</v>
      </c>
      <c r="K39" s="375" t="s">
        <v>142</v>
      </c>
      <c r="L39" s="254" t="s">
        <v>120</v>
      </c>
      <c r="M39" s="249">
        <v>1</v>
      </c>
      <c r="N39" s="249">
        <v>1</v>
      </c>
      <c r="O39" s="249"/>
      <c r="P39" s="249"/>
      <c r="Q39" s="336">
        <f>SUM(M39:P39)</f>
        <v>2</v>
      </c>
      <c r="R39" s="452"/>
      <c r="S39" s="6"/>
    </row>
    <row r="40" spans="1:54" s="3" customFormat="1" ht="73.5" customHeight="1">
      <c r="A40" s="366"/>
      <c r="B40" s="166" t="s">
        <v>64</v>
      </c>
      <c r="C40" s="171" t="s">
        <v>67</v>
      </c>
      <c r="D40" s="250"/>
      <c r="E40" s="383"/>
      <c r="F40" s="345"/>
      <c r="G40" s="345"/>
      <c r="H40" s="348"/>
      <c r="I40" s="343"/>
      <c r="J40" s="353"/>
      <c r="K40" s="359"/>
      <c r="L40" s="255"/>
      <c r="M40" s="250"/>
      <c r="N40" s="250"/>
      <c r="O40" s="250"/>
      <c r="P40" s="250"/>
      <c r="Q40" s="337"/>
      <c r="R40" s="453"/>
      <c r="S40" s="7"/>
    </row>
    <row r="41" spans="1:54" s="3" customFormat="1" ht="29.25" customHeight="1">
      <c r="A41" s="366"/>
      <c r="B41" s="335" t="s">
        <v>65</v>
      </c>
      <c r="C41" s="460" t="s">
        <v>68</v>
      </c>
      <c r="D41" s="250"/>
      <c r="E41" s="357"/>
      <c r="F41" s="345"/>
      <c r="G41" s="345"/>
      <c r="H41" s="348"/>
      <c r="I41" s="343"/>
      <c r="J41" s="353"/>
      <c r="K41" s="359"/>
      <c r="L41" s="252" t="s">
        <v>26</v>
      </c>
      <c r="M41" s="250"/>
      <c r="N41" s="250"/>
      <c r="O41" s="250"/>
      <c r="P41" s="250"/>
      <c r="Q41" s="337"/>
      <c r="R41" s="453"/>
      <c r="S41" s="7"/>
    </row>
    <row r="42" spans="1:54" s="3" customFormat="1" ht="94.5" customHeight="1">
      <c r="A42" s="367"/>
      <c r="B42" s="356"/>
      <c r="C42" s="461"/>
      <c r="D42" s="256"/>
      <c r="E42" s="403"/>
      <c r="F42" s="346"/>
      <c r="G42" s="346"/>
      <c r="H42" s="349"/>
      <c r="I42" s="351"/>
      <c r="J42" s="354"/>
      <c r="K42" s="376"/>
      <c r="L42" s="253"/>
      <c r="M42" s="256"/>
      <c r="N42" s="256"/>
      <c r="O42" s="256"/>
      <c r="P42" s="256"/>
      <c r="Q42" s="338"/>
      <c r="R42" s="454"/>
      <c r="S42" s="7"/>
    </row>
    <row r="43" spans="1:54" s="3" customFormat="1" ht="85.5" customHeight="1">
      <c r="A43" s="172">
        <v>9</v>
      </c>
      <c r="B43" s="166" t="s">
        <v>70</v>
      </c>
      <c r="C43" s="175" t="s">
        <v>71</v>
      </c>
      <c r="D43" s="175" t="s">
        <v>72</v>
      </c>
      <c r="E43" s="160">
        <v>5</v>
      </c>
      <c r="F43" s="181" t="s">
        <v>32</v>
      </c>
      <c r="G43" s="113">
        <v>1</v>
      </c>
      <c r="H43" s="117">
        <v>1</v>
      </c>
      <c r="I43" s="161"/>
      <c r="J43" s="163"/>
      <c r="K43" s="198"/>
      <c r="L43" s="154" t="s">
        <v>121</v>
      </c>
      <c r="M43" s="165"/>
      <c r="N43" s="165"/>
      <c r="O43" s="165"/>
      <c r="P43" s="165"/>
      <c r="Q43" s="153">
        <f>SUM(M43:P43)</f>
        <v>0</v>
      </c>
      <c r="R43" s="159"/>
      <c r="S43" s="6"/>
    </row>
    <row r="44" spans="1:54" s="3" customFormat="1" ht="71.25" customHeight="1">
      <c r="A44" s="284">
        <v>10</v>
      </c>
      <c r="B44" s="355" t="s">
        <v>73</v>
      </c>
      <c r="C44" s="368" t="s">
        <v>74</v>
      </c>
      <c r="D44" s="368" t="s">
        <v>75</v>
      </c>
      <c r="E44" s="344">
        <v>4</v>
      </c>
      <c r="F44" s="208" t="s">
        <v>26</v>
      </c>
      <c r="G44" s="208" t="s">
        <v>26</v>
      </c>
      <c r="H44" s="208" t="s">
        <v>26</v>
      </c>
      <c r="I44" s="193"/>
      <c r="J44" s="195"/>
      <c r="K44" s="375" t="s">
        <v>149</v>
      </c>
      <c r="L44" s="254" t="s">
        <v>123</v>
      </c>
      <c r="M44" s="249" t="s">
        <v>150</v>
      </c>
      <c r="N44" s="249">
        <v>4</v>
      </c>
      <c r="O44" s="249" t="s">
        <v>150</v>
      </c>
      <c r="P44" s="249" t="s">
        <v>150</v>
      </c>
      <c r="Q44" s="336">
        <f>SUM(M44:P44)</f>
        <v>4</v>
      </c>
      <c r="R44" s="452"/>
      <c r="S44" s="6"/>
    </row>
    <row r="45" spans="1:54" s="19" customFormat="1" ht="99" customHeight="1">
      <c r="A45" s="286"/>
      <c r="B45" s="356"/>
      <c r="C45" s="370"/>
      <c r="D45" s="370"/>
      <c r="E45" s="346"/>
      <c r="F45" s="209" t="s">
        <v>30</v>
      </c>
      <c r="G45" s="206">
        <v>1</v>
      </c>
      <c r="H45" s="207">
        <v>95</v>
      </c>
      <c r="I45" s="194"/>
      <c r="J45" s="248">
        <v>43644</v>
      </c>
      <c r="K45" s="376"/>
      <c r="L45" s="379"/>
      <c r="M45" s="256"/>
      <c r="N45" s="256"/>
      <c r="O45" s="256"/>
      <c r="P45" s="256"/>
      <c r="Q45" s="338"/>
      <c r="R45" s="454"/>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39" customFormat="1" ht="23.25" customHeight="1">
      <c r="A46" s="371">
        <v>11</v>
      </c>
      <c r="B46" s="176" t="s">
        <v>76</v>
      </c>
      <c r="C46" s="339" t="s">
        <v>77</v>
      </c>
      <c r="D46" s="339" t="s">
        <v>78</v>
      </c>
      <c r="E46" s="114">
        <f>+E47+E48</f>
        <v>8</v>
      </c>
      <c r="F46" s="183"/>
      <c r="G46" s="387">
        <v>2</v>
      </c>
      <c r="H46" s="389">
        <v>80</v>
      </c>
      <c r="I46" s="380"/>
      <c r="J46" s="463">
        <v>43629</v>
      </c>
      <c r="K46" s="375" t="s">
        <v>144</v>
      </c>
      <c r="L46" s="254" t="s">
        <v>120</v>
      </c>
      <c r="M46" s="257" t="s">
        <v>150</v>
      </c>
      <c r="N46" s="249">
        <v>2</v>
      </c>
      <c r="O46" s="249"/>
      <c r="P46" s="249"/>
      <c r="Q46" s="336">
        <f>SUM(N46+O46+P46+M48+N48+O48+P48)</f>
        <v>4</v>
      </c>
      <c r="R46" s="452"/>
    </row>
    <row r="47" spans="1:54" s="39" customFormat="1" ht="35.25" customHeight="1">
      <c r="A47" s="372"/>
      <c r="B47" s="177" t="s">
        <v>79</v>
      </c>
      <c r="C47" s="340"/>
      <c r="D47" s="340"/>
      <c r="E47" s="200">
        <v>4</v>
      </c>
      <c r="F47" s="202" t="s">
        <v>129</v>
      </c>
      <c r="G47" s="388"/>
      <c r="H47" s="390"/>
      <c r="I47" s="381"/>
      <c r="J47" s="464"/>
      <c r="K47" s="359"/>
      <c r="L47" s="255"/>
      <c r="M47" s="258"/>
      <c r="N47" s="250"/>
      <c r="O47" s="250"/>
      <c r="P47" s="250"/>
      <c r="Q47" s="337"/>
      <c r="R47" s="453"/>
    </row>
    <row r="48" spans="1:54" s="39" customFormat="1" ht="126.75" customHeight="1">
      <c r="A48" s="373"/>
      <c r="B48" s="178" t="s">
        <v>80</v>
      </c>
      <c r="C48" s="341"/>
      <c r="D48" s="341"/>
      <c r="E48" s="200">
        <v>4</v>
      </c>
      <c r="F48" s="201" t="s">
        <v>111</v>
      </c>
      <c r="G48" s="115">
        <v>4</v>
      </c>
      <c r="H48" s="120" t="s">
        <v>26</v>
      </c>
      <c r="I48" s="217">
        <v>1</v>
      </c>
      <c r="J48" s="218" t="s">
        <v>145</v>
      </c>
      <c r="K48" s="376"/>
      <c r="L48" s="215" t="s">
        <v>120</v>
      </c>
      <c r="M48" s="216">
        <v>1</v>
      </c>
      <c r="N48" s="246">
        <v>1</v>
      </c>
      <c r="O48" s="221"/>
      <c r="P48" s="221"/>
      <c r="Q48" s="338"/>
      <c r="R48" s="454"/>
    </row>
    <row r="49" spans="1:54" s="19" customFormat="1" ht="21" customHeight="1">
      <c r="A49" s="284">
        <v>12</v>
      </c>
      <c r="B49" s="355" t="s">
        <v>81</v>
      </c>
      <c r="C49" s="368" t="s">
        <v>46</v>
      </c>
      <c r="D49" s="368" t="s">
        <v>82</v>
      </c>
      <c r="E49" s="344">
        <v>4</v>
      </c>
      <c r="F49" s="345" t="s">
        <v>129</v>
      </c>
      <c r="G49" s="344">
        <v>2</v>
      </c>
      <c r="H49" s="347">
        <v>80</v>
      </c>
      <c r="I49" s="350">
        <v>1</v>
      </c>
      <c r="J49" s="471">
        <v>43620</v>
      </c>
      <c r="K49" s="472" t="s">
        <v>146</v>
      </c>
      <c r="L49" s="255" t="s">
        <v>120</v>
      </c>
      <c r="M49" s="249" t="s">
        <v>150</v>
      </c>
      <c r="N49" s="249">
        <v>2</v>
      </c>
      <c r="O49" s="249"/>
      <c r="P49" s="249"/>
      <c r="Q49" s="336">
        <f>SUM(M49:P49)</f>
        <v>2</v>
      </c>
      <c r="R49" s="452"/>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19" customFormat="1" ht="23.25" customHeight="1">
      <c r="A50" s="285"/>
      <c r="B50" s="335"/>
      <c r="C50" s="369"/>
      <c r="D50" s="369"/>
      <c r="E50" s="345"/>
      <c r="F50" s="345"/>
      <c r="G50" s="345"/>
      <c r="H50" s="348"/>
      <c r="I50" s="343"/>
      <c r="J50" s="353"/>
      <c r="K50" s="473"/>
      <c r="L50" s="255"/>
      <c r="M50" s="250"/>
      <c r="N50" s="250"/>
      <c r="O50" s="250"/>
      <c r="P50" s="250"/>
      <c r="Q50" s="337"/>
      <c r="R50" s="453"/>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19" customFormat="1" ht="16.5" customHeight="1">
      <c r="A51" s="285"/>
      <c r="B51" s="335"/>
      <c r="C51" s="369"/>
      <c r="D51" s="369"/>
      <c r="E51" s="345"/>
      <c r="F51" s="345"/>
      <c r="G51" s="345"/>
      <c r="H51" s="348"/>
      <c r="I51" s="343"/>
      <c r="J51" s="353"/>
      <c r="K51" s="473"/>
      <c r="L51" s="255"/>
      <c r="M51" s="250"/>
      <c r="N51" s="250"/>
      <c r="O51" s="250"/>
      <c r="P51" s="250"/>
      <c r="Q51" s="337"/>
      <c r="R51" s="453"/>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19" customFormat="1" ht="23.25" customHeight="1">
      <c r="A52" s="285"/>
      <c r="B52" s="335"/>
      <c r="C52" s="369"/>
      <c r="D52" s="369"/>
      <c r="E52" s="345"/>
      <c r="F52" s="345"/>
      <c r="G52" s="345"/>
      <c r="H52" s="348"/>
      <c r="I52" s="343"/>
      <c r="J52" s="353"/>
      <c r="K52" s="473"/>
      <c r="L52" s="255"/>
      <c r="M52" s="250"/>
      <c r="N52" s="250"/>
      <c r="O52" s="250"/>
      <c r="P52" s="250"/>
      <c r="Q52" s="337"/>
      <c r="R52" s="453"/>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19" customFormat="1" ht="51.75" customHeight="1">
      <c r="A53" s="286"/>
      <c r="B53" s="356"/>
      <c r="C53" s="370"/>
      <c r="D53" s="370"/>
      <c r="E53" s="345"/>
      <c r="F53" s="346"/>
      <c r="G53" s="346"/>
      <c r="H53" s="349"/>
      <c r="I53" s="351"/>
      <c r="J53" s="354"/>
      <c r="K53" s="474"/>
      <c r="L53" s="379"/>
      <c r="M53" s="256"/>
      <c r="N53" s="256"/>
      <c r="O53" s="256"/>
      <c r="P53" s="256"/>
      <c r="Q53" s="338"/>
      <c r="R53" s="454"/>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19" customFormat="1" ht="100.5" customHeight="1">
      <c r="A54" s="284">
        <v>13</v>
      </c>
      <c r="B54" s="355" t="s">
        <v>84</v>
      </c>
      <c r="C54" s="249" t="s">
        <v>85</v>
      </c>
      <c r="D54" s="475" t="s">
        <v>86</v>
      </c>
      <c r="E54" s="344">
        <v>4</v>
      </c>
      <c r="F54" s="344" t="s">
        <v>32</v>
      </c>
      <c r="G54" s="344">
        <v>1</v>
      </c>
      <c r="H54" s="347" t="s">
        <v>26</v>
      </c>
      <c r="I54" s="350"/>
      <c r="J54" s="352"/>
      <c r="K54" s="472"/>
      <c r="L54" s="254" t="s">
        <v>121</v>
      </c>
      <c r="M54" s="249"/>
      <c r="N54" s="249"/>
      <c r="O54" s="249"/>
      <c r="P54" s="249"/>
      <c r="Q54" s="336">
        <f>SUM(M54:P54)</f>
        <v>0</v>
      </c>
      <c r="R54" s="452"/>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19" customFormat="1" ht="32.25" customHeight="1">
      <c r="A55" s="285"/>
      <c r="B55" s="335"/>
      <c r="C55" s="250"/>
      <c r="D55" s="476"/>
      <c r="E55" s="345"/>
      <c r="F55" s="345"/>
      <c r="G55" s="345"/>
      <c r="H55" s="348"/>
      <c r="I55" s="343"/>
      <c r="J55" s="353"/>
      <c r="K55" s="473"/>
      <c r="L55" s="255"/>
      <c r="M55" s="250"/>
      <c r="N55" s="250"/>
      <c r="O55" s="250"/>
      <c r="P55" s="250"/>
      <c r="Q55" s="337"/>
      <c r="R55" s="453"/>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19" customFormat="1" ht="23.25" customHeight="1">
      <c r="A56" s="285"/>
      <c r="B56" s="335"/>
      <c r="C56" s="250"/>
      <c r="D56" s="476"/>
      <c r="E56" s="345"/>
      <c r="F56" s="345"/>
      <c r="G56" s="345"/>
      <c r="H56" s="348"/>
      <c r="I56" s="343"/>
      <c r="J56" s="353"/>
      <c r="K56" s="473"/>
      <c r="L56" s="255"/>
      <c r="M56" s="250"/>
      <c r="N56" s="250"/>
      <c r="O56" s="250"/>
      <c r="P56" s="250"/>
      <c r="Q56" s="337"/>
      <c r="R56" s="453"/>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19" customFormat="1" ht="32.25" customHeight="1">
      <c r="A57" s="285"/>
      <c r="B57" s="335"/>
      <c r="C57" s="250"/>
      <c r="D57" s="476"/>
      <c r="E57" s="345"/>
      <c r="F57" s="345"/>
      <c r="G57" s="345"/>
      <c r="H57" s="348"/>
      <c r="I57" s="343"/>
      <c r="J57" s="353"/>
      <c r="K57" s="473"/>
      <c r="L57" s="255"/>
      <c r="M57" s="250"/>
      <c r="N57" s="250"/>
      <c r="O57" s="250"/>
      <c r="P57" s="250"/>
      <c r="Q57" s="337"/>
      <c r="R57" s="453"/>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19" customFormat="1" ht="32.25" customHeight="1">
      <c r="A58" s="286"/>
      <c r="B58" s="356"/>
      <c r="C58" s="256"/>
      <c r="D58" s="477"/>
      <c r="E58" s="346"/>
      <c r="F58" s="346"/>
      <c r="G58" s="346"/>
      <c r="H58" s="349"/>
      <c r="I58" s="351"/>
      <c r="J58" s="354"/>
      <c r="K58" s="474"/>
      <c r="L58" s="379"/>
      <c r="M58" s="256"/>
      <c r="N58" s="256"/>
      <c r="O58" s="256"/>
      <c r="P58" s="256"/>
      <c r="Q58" s="338"/>
      <c r="R58" s="454"/>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19" customFormat="1" ht="88.5" customHeight="1">
      <c r="A59" s="173">
        <v>14</v>
      </c>
      <c r="B59" s="167" t="s">
        <v>87</v>
      </c>
      <c r="C59" s="169" t="s">
        <v>88</v>
      </c>
      <c r="D59" s="169" t="s">
        <v>86</v>
      </c>
      <c r="E59" s="157">
        <v>3</v>
      </c>
      <c r="F59" s="113" t="s">
        <v>32</v>
      </c>
      <c r="G59" s="113">
        <v>1</v>
      </c>
      <c r="H59" s="117" t="s">
        <v>26</v>
      </c>
      <c r="I59" s="125"/>
      <c r="J59" s="59"/>
      <c r="K59" s="126"/>
      <c r="L59" s="204" t="s">
        <v>121</v>
      </c>
      <c r="M59" s="148"/>
      <c r="N59" s="148"/>
      <c r="O59" s="148"/>
      <c r="P59" s="148"/>
      <c r="Q59" s="135">
        <f>SUM(M59:P59)</f>
        <v>0</v>
      </c>
      <c r="R59" s="130"/>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19" customFormat="1" ht="125.25" customHeight="1" thickBot="1">
      <c r="A60" s="174">
        <v>15</v>
      </c>
      <c r="B60" s="168" t="s">
        <v>89</v>
      </c>
      <c r="C60" s="170" t="s">
        <v>88</v>
      </c>
      <c r="D60" s="170" t="s">
        <v>90</v>
      </c>
      <c r="E60" s="118">
        <v>3</v>
      </c>
      <c r="F60" s="118" t="s">
        <v>32</v>
      </c>
      <c r="G60" s="118">
        <v>1</v>
      </c>
      <c r="H60" s="119" t="s">
        <v>26</v>
      </c>
      <c r="I60" s="127"/>
      <c r="J60" s="128"/>
      <c r="K60" s="129"/>
      <c r="L60" s="204" t="s">
        <v>121</v>
      </c>
      <c r="M60" s="149"/>
      <c r="N60" s="149"/>
      <c r="O60" s="149"/>
      <c r="P60" s="149"/>
      <c r="Q60" s="136">
        <f>SUM(M60:P60)</f>
        <v>0</v>
      </c>
      <c r="R60" s="131"/>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19" customFormat="1" ht="24" customHeight="1" thickBot="1">
      <c r="A61" s="470" t="s">
        <v>91</v>
      </c>
      <c r="B61" s="435"/>
      <c r="C61" s="435"/>
      <c r="D61" s="435"/>
      <c r="E61" s="435"/>
      <c r="F61" s="435"/>
      <c r="G61" s="435"/>
      <c r="H61" s="435"/>
      <c r="I61" s="435"/>
      <c r="J61" s="435"/>
      <c r="K61" s="435"/>
      <c r="L61" s="435"/>
      <c r="M61" s="435"/>
      <c r="N61" s="435"/>
      <c r="O61" s="435"/>
      <c r="P61" s="435"/>
      <c r="Q61" s="435"/>
      <c r="R61" s="436"/>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19" customFormat="1" ht="210" customHeight="1">
      <c r="A62" s="20">
        <v>16</v>
      </c>
      <c r="B62" s="42" t="s">
        <v>92</v>
      </c>
      <c r="C62" s="42" t="s">
        <v>93</v>
      </c>
      <c r="D62" s="121" t="s">
        <v>94</v>
      </c>
      <c r="E62" s="111">
        <v>12</v>
      </c>
      <c r="F62" s="111" t="s">
        <v>111</v>
      </c>
      <c r="G62" s="111">
        <v>12</v>
      </c>
      <c r="H62" s="122">
        <v>4</v>
      </c>
      <c r="I62" s="124">
        <v>3</v>
      </c>
      <c r="J62" s="219" t="s">
        <v>148</v>
      </c>
      <c r="K62" s="199" t="s">
        <v>147</v>
      </c>
      <c r="L62" s="132" t="s">
        <v>120</v>
      </c>
      <c r="M62" s="150">
        <v>3</v>
      </c>
      <c r="N62" s="150">
        <v>3</v>
      </c>
      <c r="O62" s="150"/>
      <c r="P62" s="150"/>
      <c r="Q62" s="141">
        <f t="shared" ref="Q62:Q67" si="0">SUM(M62:P62)</f>
        <v>6</v>
      </c>
      <c r="R62" s="133"/>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19" customFormat="1" ht="67.5" customHeight="1">
      <c r="A63" s="173">
        <v>17</v>
      </c>
      <c r="B63" s="167" t="s">
        <v>95</v>
      </c>
      <c r="C63" s="167" t="s">
        <v>96</v>
      </c>
      <c r="D63" s="40" t="s">
        <v>97</v>
      </c>
      <c r="E63" s="113">
        <v>4</v>
      </c>
      <c r="F63" s="113" t="s">
        <v>31</v>
      </c>
      <c r="G63" s="113">
        <v>1</v>
      </c>
      <c r="H63" s="117" t="s">
        <v>26</v>
      </c>
      <c r="I63" s="125"/>
      <c r="J63" s="59"/>
      <c r="K63" s="198"/>
      <c r="L63" s="204" t="s">
        <v>121</v>
      </c>
      <c r="M63" s="164"/>
      <c r="N63" s="164"/>
      <c r="O63" s="164"/>
      <c r="P63" s="164"/>
      <c r="Q63" s="142">
        <f t="shared" si="0"/>
        <v>0</v>
      </c>
      <c r="R63" s="130"/>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19" customFormat="1" ht="131.25">
      <c r="A64" s="173">
        <v>18</v>
      </c>
      <c r="B64" s="167" t="s">
        <v>98</v>
      </c>
      <c r="C64" s="45" t="s">
        <v>99</v>
      </c>
      <c r="D64" s="40" t="s">
        <v>100</v>
      </c>
      <c r="E64" s="113" t="s">
        <v>26</v>
      </c>
      <c r="F64" s="113" t="s">
        <v>26</v>
      </c>
      <c r="G64" s="113" t="s">
        <v>26</v>
      </c>
      <c r="H64" s="117" t="s">
        <v>26</v>
      </c>
      <c r="I64" s="125" t="s">
        <v>26</v>
      </c>
      <c r="J64" s="59" t="s">
        <v>26</v>
      </c>
      <c r="K64" s="192" t="s">
        <v>26</v>
      </c>
      <c r="L64" s="155" t="s">
        <v>26</v>
      </c>
      <c r="M64" s="164"/>
      <c r="N64" s="164"/>
      <c r="O64" s="164"/>
      <c r="P64" s="164"/>
      <c r="Q64" s="142">
        <f t="shared" si="0"/>
        <v>0</v>
      </c>
      <c r="R64" s="205"/>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19" customFormat="1" ht="80.25" customHeight="1">
      <c r="A65" s="173">
        <v>19</v>
      </c>
      <c r="B65" s="167" t="s">
        <v>101</v>
      </c>
      <c r="C65" s="167" t="s">
        <v>102</v>
      </c>
      <c r="D65" s="40" t="s">
        <v>103</v>
      </c>
      <c r="E65" s="113">
        <v>1</v>
      </c>
      <c r="F65" s="113" t="s">
        <v>31</v>
      </c>
      <c r="G65" s="113">
        <v>1</v>
      </c>
      <c r="H65" s="117">
        <v>3</v>
      </c>
      <c r="I65" s="125"/>
      <c r="J65" s="59"/>
      <c r="K65" s="126"/>
      <c r="L65" s="204" t="s">
        <v>121</v>
      </c>
      <c r="M65" s="164"/>
      <c r="N65" s="164"/>
      <c r="O65" s="164"/>
      <c r="P65" s="164"/>
      <c r="Q65" s="142">
        <f t="shared" si="0"/>
        <v>0</v>
      </c>
      <c r="R65" s="130"/>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19" customFormat="1" ht="155.25" customHeight="1">
      <c r="A66" s="173">
        <v>20</v>
      </c>
      <c r="B66" s="167" t="s">
        <v>104</v>
      </c>
      <c r="C66" s="167" t="s">
        <v>106</v>
      </c>
      <c r="D66" s="46" t="s">
        <v>107</v>
      </c>
      <c r="E66" s="113">
        <v>6</v>
      </c>
      <c r="F66" s="113" t="s">
        <v>32</v>
      </c>
      <c r="G66" s="113">
        <v>1</v>
      </c>
      <c r="H66" s="117">
        <v>7</v>
      </c>
      <c r="I66" s="125"/>
      <c r="J66" s="59"/>
      <c r="K66" s="126"/>
      <c r="L66" s="155" t="s">
        <v>121</v>
      </c>
      <c r="M66" s="164"/>
      <c r="N66" s="164"/>
      <c r="O66" s="164"/>
      <c r="P66" s="164"/>
      <c r="Q66" s="142">
        <f t="shared" si="0"/>
        <v>0</v>
      </c>
      <c r="R66" s="130"/>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19" customFormat="1" ht="155.25" customHeight="1" thickBot="1">
      <c r="A67" s="174">
        <v>21</v>
      </c>
      <c r="B67" s="168" t="s">
        <v>108</v>
      </c>
      <c r="C67" s="168" t="s">
        <v>105</v>
      </c>
      <c r="D67" s="123" t="s">
        <v>109</v>
      </c>
      <c r="E67" s="118"/>
      <c r="F67" s="118"/>
      <c r="G67" s="118"/>
      <c r="H67" s="119"/>
      <c r="I67" s="127"/>
      <c r="J67" s="220"/>
      <c r="K67" s="129"/>
      <c r="L67" s="134"/>
      <c r="M67" s="151"/>
      <c r="N67" s="151"/>
      <c r="O67" s="151"/>
      <c r="P67" s="151"/>
      <c r="Q67" s="143">
        <f t="shared" si="0"/>
        <v>0</v>
      </c>
      <c r="R67" s="223"/>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64" customFormat="1" ht="57.75" customHeight="1" thickBot="1">
      <c r="A68" s="65"/>
      <c r="B68" s="66"/>
      <c r="C68" s="66"/>
      <c r="D68" s="66"/>
      <c r="E68" s="66"/>
      <c r="F68" s="67"/>
      <c r="G68" s="67"/>
      <c r="H68" s="67"/>
      <c r="I68" s="364" t="s">
        <v>114</v>
      </c>
      <c r="J68" s="364"/>
      <c r="K68" s="364"/>
      <c r="L68" s="364"/>
      <c r="M68" s="99"/>
      <c r="N68" s="99"/>
      <c r="O68" s="99"/>
      <c r="P68" s="99"/>
      <c r="Q68" s="144">
        <f>Q67+Q66+Q65+Q64+Q62+Q63+Q60+Q59+Q54+Q49+Q46+Q44+Q43+Q39+Q31+Q26+Q25+Q21+Q17+Q16+Q15</f>
        <v>41</v>
      </c>
      <c r="R68" s="68"/>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row>
    <row r="69" spans="1:54" s="19" customFormat="1" ht="23.25">
      <c r="A69" s="18"/>
      <c r="B69" s="18"/>
      <c r="C69" s="18"/>
      <c r="D69" s="18"/>
      <c r="E69" s="18"/>
      <c r="F69" s="23"/>
      <c r="G69" s="23"/>
      <c r="H69" s="23"/>
      <c r="I69" s="23"/>
      <c r="J69" s="23"/>
      <c r="K69" s="23"/>
      <c r="L69" s="23"/>
      <c r="M69" s="23"/>
      <c r="N69" s="23"/>
      <c r="O69" s="23"/>
      <c r="P69" s="23"/>
      <c r="Q69" s="23"/>
      <c r="R69" s="23"/>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row>
    <row r="70" spans="1:54" s="19" customFormat="1" ht="204" customHeight="1">
      <c r="A70" s="18"/>
      <c r="B70" s="18"/>
      <c r="C70" s="18"/>
      <c r="D70" s="18"/>
      <c r="E70" s="18"/>
      <c r="F70" s="23"/>
      <c r="G70" s="23"/>
      <c r="H70" s="23"/>
      <c r="I70" s="23"/>
      <c r="J70" s="23"/>
      <c r="K70" s="23"/>
      <c r="L70" s="23"/>
      <c r="M70" s="23"/>
      <c r="N70" s="23"/>
      <c r="O70" s="23"/>
      <c r="P70" s="23"/>
      <c r="Q70" s="23"/>
      <c r="R70" s="23"/>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19" customFormat="1" ht="153" customHeight="1">
      <c r="A71" s="18"/>
      <c r="B71" s="18"/>
      <c r="C71" s="18"/>
      <c r="D71" s="18"/>
      <c r="E71" s="18"/>
      <c r="F71" s="23"/>
      <c r="G71" s="23"/>
      <c r="H71" s="23"/>
      <c r="I71" s="23"/>
      <c r="J71" s="23"/>
      <c r="K71" s="23"/>
      <c r="L71" s="23"/>
      <c r="M71" s="23"/>
      <c r="N71" s="23"/>
      <c r="O71" s="23"/>
      <c r="P71" s="23"/>
      <c r="Q71" s="23"/>
      <c r="R71" s="23"/>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row>
    <row r="72" spans="1:54" s="19" customFormat="1" ht="166.5" customHeight="1">
      <c r="A72" s="18"/>
      <c r="B72" s="18"/>
      <c r="C72" s="18"/>
      <c r="D72" s="18"/>
      <c r="E72" s="18"/>
      <c r="F72" s="23"/>
      <c r="G72" s="23"/>
      <c r="H72" s="23"/>
      <c r="I72" s="23"/>
      <c r="J72" s="23"/>
      <c r="K72" s="23"/>
      <c r="L72" s="23"/>
      <c r="M72" s="23"/>
      <c r="N72" s="23"/>
      <c r="O72" s="23"/>
      <c r="P72" s="23"/>
      <c r="Q72" s="23"/>
      <c r="R72" s="23"/>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row>
  </sheetData>
  <sheetProtection formatCells="0" formatColumns="0" formatRows="0"/>
  <protectedRanges>
    <protectedRange sqref="D62:F62" name="Actividad 13_4"/>
    <protectedRange sqref="D46:D48 G45:H48 D44:E44" name="Actividad 11_4"/>
    <protectedRange sqref="B25:C29" name="Actividad 4_4"/>
    <protectedRange sqref="B36:D36 F36:J36 L36:R36" name="Actividad 6_4"/>
    <protectedRange sqref="E46 B37:J38 L37:R39 B39:E39 G39:J39" name="actividad 7_4"/>
    <protectedRange sqref="B32:E35 G32:J35 F33:F35 F31:J31 Q31:R35 L31:P31 L33:P35 B31:D31" name="Actividad 5_4"/>
    <protectedRange sqref="B15:C23 F25 D15 F43:F44 D21:R23 G44:H44" name="Actividad 1_4"/>
    <protectedRange sqref="R65 J65:K67 Q65:Q67" name="Actividad 16_2_1"/>
    <protectedRange sqref="Q64:R64" name="Actividad 15_2_1"/>
    <protectedRange sqref="L62:Q62 L46:P48 L63:P67 L59:L60 L44" name="Actividad 13_2_1"/>
    <protectedRange sqref="Q46:R48 J45:J48 Q44 M45:P45 R45" name="Actividad 11_2_1"/>
    <protectedRange sqref="Q15:Q16 I25:K25 I26:J29 L26:Q29 M25:Q25" name="Actividad 4_2_1"/>
    <protectedRange sqref="AB26:AB29 J15:P15 I16:J16 J17:K20 L16:P17 L19:P20 Q17:Q20 K26:K29 K46 K48 K31:K44 K62 K64" name="Actividad 1_2_1"/>
    <protectedRange sqref="Q63:R63" name="Actividad 14_2_1"/>
    <protectedRange sqref="L69:R72" name="Actividad 17_2_1"/>
    <protectedRange sqref="S68:T68" name="Actividad 16_3_1"/>
    <protectedRange sqref="S66:T67" name="Actividad 15_3_1"/>
    <protectedRange sqref="S63:T63" name="Actividad 13_3_1"/>
    <protectedRange sqref="S49:T52" name="Actividad 11_3_1"/>
    <protectedRange sqref="S24" name="Actividad 2_3_1"/>
    <protectedRange sqref="S26:S31 R25:R29" name="Actividad 4_3_1"/>
    <protectedRange sqref="S38" name="Actividad 6_3_1"/>
    <protectedRange sqref="S32:S42" name="actividad 7_3_1"/>
    <protectedRange sqref="S32:S37" name="Actividad 5_3_1"/>
    <protectedRange sqref="S25" name="Actividad 3_3_1"/>
    <protectedRange sqref="R16:R20 S21:S23" name="Actividad 1_3_1"/>
    <protectedRange sqref="S43:S44" name="Actividad 9_3_1"/>
    <protectedRange sqref="S53:T61" name="Actividad 12_3_1"/>
    <protectedRange sqref="S65:T65" name="Actividad 14_3_1"/>
    <protectedRange sqref="S70:T72" name="Actividad 17_3_1"/>
    <protectedRange sqref="Q8 I2:I8 K2:K8 J2:J7" name="logo_2"/>
    <protectedRange sqref="A10:S10" name="nombre institucion_2"/>
  </protectedRanges>
  <autoFilter ref="A12:R68"/>
  <mergeCells count="210">
    <mergeCell ref="D44:D45"/>
    <mergeCell ref="E44:E45"/>
    <mergeCell ref="B44:B45"/>
    <mergeCell ref="Q46:Q48"/>
    <mergeCell ref="R46:R48"/>
    <mergeCell ref="R17:R20"/>
    <mergeCell ref="E41:E42"/>
    <mergeCell ref="F39:F42"/>
    <mergeCell ref="I39:I42"/>
    <mergeCell ref="J41:J42"/>
    <mergeCell ref="J39:J40"/>
    <mergeCell ref="J37:J38"/>
    <mergeCell ref="O21:O23"/>
    <mergeCell ref="P21:P23"/>
    <mergeCell ref="Q31:Q38"/>
    <mergeCell ref="K17:K20"/>
    <mergeCell ref="R44:R45"/>
    <mergeCell ref="Q39:Q42"/>
    <mergeCell ref="R39:R42"/>
    <mergeCell ref="R26:R29"/>
    <mergeCell ref="Q26:Q29"/>
    <mergeCell ref="M21:M23"/>
    <mergeCell ref="N21:N23"/>
    <mergeCell ref="N35:N37"/>
    <mergeCell ref="J31:J35"/>
    <mergeCell ref="L31:L34"/>
    <mergeCell ref="L35:L37"/>
    <mergeCell ref="A61:R61"/>
    <mergeCell ref="A24:R24"/>
    <mergeCell ref="A30:R30"/>
    <mergeCell ref="F49:F53"/>
    <mergeCell ref="G49:G53"/>
    <mergeCell ref="H49:H53"/>
    <mergeCell ref="I49:I53"/>
    <mergeCell ref="J49:J53"/>
    <mergeCell ref="K49:K53"/>
    <mergeCell ref="E54:E58"/>
    <mergeCell ref="C41:C42"/>
    <mergeCell ref="B54:B58"/>
    <mergeCell ref="C54:C58"/>
    <mergeCell ref="D54:D58"/>
    <mergeCell ref="K54:K58"/>
    <mergeCell ref="L54:L58"/>
    <mergeCell ref="B32:B35"/>
    <mergeCell ref="Q54:Q58"/>
    <mergeCell ref="F26:F29"/>
    <mergeCell ref="A44:A45"/>
    <mergeCell ref="C44:C45"/>
    <mergeCell ref="A9:D9"/>
    <mergeCell ref="J21:J23"/>
    <mergeCell ref="R31:R38"/>
    <mergeCell ref="B21:B23"/>
    <mergeCell ref="E21:E23"/>
    <mergeCell ref="R54:R58"/>
    <mergeCell ref="R49:R53"/>
    <mergeCell ref="L49:L53"/>
    <mergeCell ref="M49:M53"/>
    <mergeCell ref="N49:N53"/>
    <mergeCell ref="O49:O53"/>
    <mergeCell ref="P49:P53"/>
    <mergeCell ref="M54:M58"/>
    <mergeCell ref="N54:N58"/>
    <mergeCell ref="O54:O58"/>
    <mergeCell ref="P54:P58"/>
    <mergeCell ref="B26:B29"/>
    <mergeCell ref="C26:C29"/>
    <mergeCell ref="D26:D29"/>
    <mergeCell ref="D39:D42"/>
    <mergeCell ref="C31:C38"/>
    <mergeCell ref="G26:G29"/>
    <mergeCell ref="J46:J47"/>
    <mergeCell ref="L46:L47"/>
    <mergeCell ref="K21:K23"/>
    <mergeCell ref="L21:L23"/>
    <mergeCell ref="H26:H29"/>
    <mergeCell ref="I37:I38"/>
    <mergeCell ref="F31:F38"/>
    <mergeCell ref="P31:P34"/>
    <mergeCell ref="Q44:Q45"/>
    <mergeCell ref="A1:U1"/>
    <mergeCell ref="E37:E38"/>
    <mergeCell ref="A10:S10"/>
    <mergeCell ref="A21:A23"/>
    <mergeCell ref="J8:L8"/>
    <mergeCell ref="E8:I8"/>
    <mergeCell ref="I11:K11"/>
    <mergeCell ref="J9:L9"/>
    <mergeCell ref="C21:C23"/>
    <mergeCell ref="D21:D23"/>
    <mergeCell ref="D31:D38"/>
    <mergeCell ref="T7:W7"/>
    <mergeCell ref="V12:W12"/>
    <mergeCell ref="L11:R11"/>
    <mergeCell ref="E9:I9"/>
    <mergeCell ref="A14:R14"/>
    <mergeCell ref="R21:R23"/>
    <mergeCell ref="A26:A29"/>
    <mergeCell ref="I68:L68"/>
    <mergeCell ref="A49:A53"/>
    <mergeCell ref="A31:A38"/>
    <mergeCell ref="C49:C53"/>
    <mergeCell ref="A46:A48"/>
    <mergeCell ref="C46:C48"/>
    <mergeCell ref="D49:D53"/>
    <mergeCell ref="A54:A58"/>
    <mergeCell ref="A39:A42"/>
    <mergeCell ref="K39:K42"/>
    <mergeCell ref="K44:K45"/>
    <mergeCell ref="G31:G38"/>
    <mergeCell ref="H31:H38"/>
    <mergeCell ref="G39:G42"/>
    <mergeCell ref="H39:H42"/>
    <mergeCell ref="L44:L45"/>
    <mergeCell ref="K46:K48"/>
    <mergeCell ref="I46:I47"/>
    <mergeCell ref="E39:E40"/>
    <mergeCell ref="K26:K29"/>
    <mergeCell ref="E26:E29"/>
    <mergeCell ref="G46:G47"/>
    <mergeCell ref="H46:H47"/>
    <mergeCell ref="Q21:Q23"/>
    <mergeCell ref="B37:B38"/>
    <mergeCell ref="Q49:Q53"/>
    <mergeCell ref="D46:D48"/>
    <mergeCell ref="I31:I35"/>
    <mergeCell ref="F54:F58"/>
    <mergeCell ref="G54:G58"/>
    <mergeCell ref="H54:H58"/>
    <mergeCell ref="I54:I58"/>
    <mergeCell ref="J54:J58"/>
    <mergeCell ref="B49:B53"/>
    <mergeCell ref="E49:E53"/>
    <mergeCell ref="B41:B42"/>
    <mergeCell ref="E32:E35"/>
    <mergeCell ref="K31:K38"/>
    <mergeCell ref="L26:L29"/>
    <mergeCell ref="M44:M45"/>
    <mergeCell ref="N44:N45"/>
    <mergeCell ref="O44:O45"/>
    <mergeCell ref="P44:P45"/>
    <mergeCell ref="M26:M29"/>
    <mergeCell ref="N26:N29"/>
    <mergeCell ref="O26:O29"/>
    <mergeCell ref="P26:P29"/>
    <mergeCell ref="A17:A20"/>
    <mergeCell ref="B17:B20"/>
    <mergeCell ref="C17:C20"/>
    <mergeCell ref="D17:D20"/>
    <mergeCell ref="E17:E20"/>
    <mergeCell ref="H17:H20"/>
    <mergeCell ref="F17:F20"/>
    <mergeCell ref="Q8:R8"/>
    <mergeCell ref="A2:R2"/>
    <mergeCell ref="A3:R3"/>
    <mergeCell ref="A4:R4"/>
    <mergeCell ref="A5:R5"/>
    <mergeCell ref="A8:D8"/>
    <mergeCell ref="A7:R7"/>
    <mergeCell ref="A11:H11"/>
    <mergeCell ref="M9:R9"/>
    <mergeCell ref="Q17:Q20"/>
    <mergeCell ref="C12:C13"/>
    <mergeCell ref="R12:R13"/>
    <mergeCell ref="B12:B13"/>
    <mergeCell ref="A12:A13"/>
    <mergeCell ref="M12:Q12"/>
    <mergeCell ref="L12:L13"/>
    <mergeCell ref="K12:K13"/>
    <mergeCell ref="J12:J13"/>
    <mergeCell ref="I12:I13"/>
    <mergeCell ref="H12:H13"/>
    <mergeCell ref="G12:G13"/>
    <mergeCell ref="F12:F13"/>
    <mergeCell ref="E12:E13"/>
    <mergeCell ref="D12:D13"/>
    <mergeCell ref="G17:G20"/>
    <mergeCell ref="F21:F23"/>
    <mergeCell ref="H21:H23"/>
    <mergeCell ref="I21:I23"/>
    <mergeCell ref="G21:G23"/>
    <mergeCell ref="L19:L20"/>
    <mergeCell ref="L17:L18"/>
    <mergeCell ref="M19:M20"/>
    <mergeCell ref="N19:N20"/>
    <mergeCell ref="O19:O20"/>
    <mergeCell ref="P19:P20"/>
    <mergeCell ref="P17:P18"/>
    <mergeCell ref="O17:O18"/>
    <mergeCell ref="N17:N18"/>
    <mergeCell ref="M17:M18"/>
    <mergeCell ref="N46:N47"/>
    <mergeCell ref="O46:O47"/>
    <mergeCell ref="P46:P47"/>
    <mergeCell ref="O31:O34"/>
    <mergeCell ref="N31:N34"/>
    <mergeCell ref="M31:M34"/>
    <mergeCell ref="L41:L42"/>
    <mergeCell ref="L39:L40"/>
    <mergeCell ref="M41:M42"/>
    <mergeCell ref="N41:N42"/>
    <mergeCell ref="O41:O42"/>
    <mergeCell ref="P41:P42"/>
    <mergeCell ref="M39:M40"/>
    <mergeCell ref="N39:N40"/>
    <mergeCell ref="O39:O40"/>
    <mergeCell ref="P39:P40"/>
    <mergeCell ref="M46:M47"/>
    <mergeCell ref="M35:M37"/>
    <mergeCell ref="O35:O37"/>
    <mergeCell ref="P35:P37"/>
  </mergeCells>
  <conditionalFormatting sqref="L25:Q25 Q26">
    <cfRule type="expression" dxfId="41" priority="116" stopIfTrue="1">
      <formula>L25="NC"</formula>
    </cfRule>
    <cfRule type="expression" dxfId="40" priority="117" stopIfTrue="1">
      <formula>L25="PE"</formula>
    </cfRule>
    <cfRule type="expression" dxfId="39" priority="118" stopIfTrue="1">
      <formula>L25="PA"</formula>
    </cfRule>
    <cfRule type="expression" dxfId="38" priority="119" stopIfTrue="1">
      <formula>L25="C"</formula>
    </cfRule>
  </conditionalFormatting>
  <conditionalFormatting sqref="L26:P26">
    <cfRule type="expression" dxfId="37" priority="108" stopIfTrue="1">
      <formula>L26="NC"</formula>
    </cfRule>
    <cfRule type="expression" dxfId="36" priority="109" stopIfTrue="1">
      <formula>L26="PE"</formula>
    </cfRule>
    <cfRule type="expression" dxfId="35" priority="110" stopIfTrue="1">
      <formula>L26="PA"</formula>
    </cfRule>
    <cfRule type="expression" dxfId="34" priority="111" stopIfTrue="1">
      <formula>L26="C"</formula>
    </cfRule>
  </conditionalFormatting>
  <conditionalFormatting sqref="I1 I6">
    <cfRule type="containsText" dxfId="33" priority="44" operator="containsText" text="Sin empezar">
      <formula>NOT(ISERROR(SEARCH("Sin empezar",I1)))</formula>
    </cfRule>
    <cfRule type="containsText" dxfId="32" priority="45" stopIfTrue="1" operator="containsText" text="En progreso">
      <formula>NOT(ISERROR(SEARCH("En progreso",I1)))</formula>
    </cfRule>
    <cfRule type="containsText" dxfId="31" priority="46" stopIfTrue="1" operator="containsText" text="Completado">
      <formula>NOT(ISERROR(SEARCH("Completado",I1)))</formula>
    </cfRule>
    <cfRule type="iconSet" priority="47">
      <iconSet iconSet="3Symbols2">
        <cfvo type="percent" val="0"/>
        <cfvo type="percent" val="33"/>
        <cfvo type="percent" val="67"/>
      </iconSet>
    </cfRule>
  </conditionalFormatting>
  <conditionalFormatting sqref="L15:P17 L21:P21 L31:P31 L39:P39 L49:Q49 L54:P54 L46:P46 L48 L62:P67 L59:P60 L43:P44 L25:P26">
    <cfRule type="containsText" dxfId="30" priority="43" operator="containsText" text="Cumplido">
      <formula>NOT(ISERROR(SEARCH("Cumplido",L15)))</formula>
    </cfRule>
  </conditionalFormatting>
  <conditionalFormatting sqref="L15:P17 L21:P21 L31:P31 L39:P39 L49:Q49 L54:P54 L46:P46 L48 L62:P67 L59:P60 L43:P44 L25:P26">
    <cfRule type="containsText" dxfId="29" priority="39" operator="containsText" text="N/A">
      <formula>NOT(ISERROR(SEARCH("N/A",L15)))</formula>
    </cfRule>
    <cfRule type="containsText" dxfId="28" priority="40" operator="containsText" text="No Cumplido">
      <formula>NOT(ISERROR(SEARCH("No Cumplido",L15)))</formula>
    </cfRule>
    <cfRule type="containsText" dxfId="27" priority="41" operator="containsText" text="Pendiente">
      <formula>NOT(ISERROR(SEARCH("Pendiente",L15)))</formula>
    </cfRule>
    <cfRule type="containsText" dxfId="26" priority="42" operator="containsText" text="Parcial">
      <formula>NOT(ISERROR(SEARCH("Parcial",L15)))</formula>
    </cfRule>
  </conditionalFormatting>
  <conditionalFormatting sqref="L15:P16">
    <cfRule type="expression" dxfId="25" priority="180" stopIfTrue="1">
      <formula>L15:L23="NC"</formula>
    </cfRule>
    <cfRule type="expression" dxfId="24" priority="181" stopIfTrue="1">
      <formula>L15:L23="PE"</formula>
    </cfRule>
    <cfRule type="expression" dxfId="23" priority="182" stopIfTrue="1">
      <formula>L15:L23="PA"</formula>
    </cfRule>
    <cfRule type="expression" dxfId="22" priority="183" stopIfTrue="1">
      <formula>L15:L23="C"</formula>
    </cfRule>
  </conditionalFormatting>
  <conditionalFormatting sqref="Q46">
    <cfRule type="containsText" dxfId="21" priority="28" operator="containsText" text="Cumplido">
      <formula>NOT(ISERROR(SEARCH("Cumplido",Q46)))</formula>
    </cfRule>
  </conditionalFormatting>
  <conditionalFormatting sqref="Q46">
    <cfRule type="containsText" dxfId="20" priority="24" operator="containsText" text="N/A">
      <formula>NOT(ISERROR(SEARCH("N/A",Q46)))</formula>
    </cfRule>
    <cfRule type="containsText" dxfId="19" priority="25" operator="containsText" text="No Cumplido">
      <formula>NOT(ISERROR(SEARCH("No Cumplido",Q46)))</formula>
    </cfRule>
    <cfRule type="containsText" dxfId="18" priority="26" operator="containsText" text="Pendiente">
      <formula>NOT(ISERROR(SEARCH("Pendiente",Q46)))</formula>
    </cfRule>
    <cfRule type="containsText" dxfId="17" priority="27" operator="containsText" text="Parcial">
      <formula>NOT(ISERROR(SEARCH("Parcial",Q46)))</formula>
    </cfRule>
  </conditionalFormatting>
  <conditionalFormatting sqref="R46">
    <cfRule type="containsText" dxfId="16" priority="23" operator="containsText" text="Cumplido">
      <formula>NOT(ISERROR(SEARCH("Cumplido",R46)))</formula>
    </cfRule>
  </conditionalFormatting>
  <conditionalFormatting sqref="R46">
    <cfRule type="containsText" dxfId="15" priority="19" operator="containsText" text="N/A">
      <formula>NOT(ISERROR(SEARCH("N/A",R46)))</formula>
    </cfRule>
    <cfRule type="containsText" dxfId="14" priority="20" operator="containsText" text="No Cumplido">
      <formula>NOT(ISERROR(SEARCH("No Cumplido",R46)))</formula>
    </cfRule>
    <cfRule type="containsText" dxfId="13" priority="21" operator="containsText" text="Pendiente">
      <formula>NOT(ISERROR(SEARCH("Pendiente",R46)))</formula>
    </cfRule>
    <cfRule type="containsText" dxfId="12" priority="22" operator="containsText" text="Parcial">
      <formula>NOT(ISERROR(SEARCH("Parcial",R46)))</formula>
    </cfRule>
  </conditionalFormatting>
  <conditionalFormatting sqref="L17:P17">
    <cfRule type="expression" dxfId="11" priority="206" stopIfTrue="1">
      <formula>L17:L26="NC"</formula>
    </cfRule>
    <cfRule type="expression" dxfId="10" priority="207" stopIfTrue="1">
      <formula>L17:L26="PE"</formula>
    </cfRule>
    <cfRule type="expression" dxfId="9" priority="208" stopIfTrue="1">
      <formula>L17:L26="PA"</formula>
    </cfRule>
    <cfRule type="expression" dxfId="8" priority="209" stopIfTrue="1">
      <formula>L17:L26="C"</formula>
    </cfRule>
  </conditionalFormatting>
  <conditionalFormatting sqref="Q16">
    <cfRule type="expression" dxfId="7" priority="5" stopIfTrue="1">
      <formula>Q16="NC"</formula>
    </cfRule>
    <cfRule type="expression" dxfId="6" priority="6" stopIfTrue="1">
      <formula>Q16="PE"</formula>
    </cfRule>
    <cfRule type="expression" dxfId="5" priority="7" stopIfTrue="1">
      <formula>Q16="PA"</formula>
    </cfRule>
    <cfRule type="expression" dxfId="4" priority="8" stopIfTrue="1">
      <formula>Q16="C"</formula>
    </cfRule>
  </conditionalFormatting>
  <conditionalFormatting sqref="Q15">
    <cfRule type="expression" dxfId="3" priority="1" stopIfTrue="1">
      <formula>Q15="NC"</formula>
    </cfRule>
    <cfRule type="expression" dxfId="2" priority="2" stopIfTrue="1">
      <formula>Q15="PE"</formula>
    </cfRule>
    <cfRule type="expression" dxfId="1" priority="3" stopIfTrue="1">
      <formula>Q15="PA"</formula>
    </cfRule>
    <cfRule type="expression" dxfId="0" priority="4" stopIfTrue="1">
      <formula>Q15="C"</formula>
    </cfRule>
  </conditionalFormatting>
  <dataValidations count="33">
    <dataValidation type="whole" operator="lessThanOrEqual" allowBlank="1" showInputMessage="1" showErrorMessage="1" sqref="Q64">
      <formula1>2</formula1>
    </dataValidation>
    <dataValidation type="whole" operator="lessThanOrEqual" allowBlank="1" showInputMessage="1" showErrorMessage="1" sqref="Q63 Q54:Q58 Q66:Q67 Q44:Q45">
      <formula1>4</formula1>
    </dataValidation>
    <dataValidation type="whole" operator="lessThanOrEqual" allowBlank="1" showInputMessage="1" showErrorMessage="1" sqref="Q59:Q60">
      <formula1>3</formula1>
    </dataValidation>
    <dataValidation type="whole" operator="lessThanOrEqual" allowBlank="1" showInputMessage="1" showErrorMessage="1" sqref="Q43">
      <formula1>5</formula1>
    </dataValidation>
    <dataValidation type="list" allowBlank="1" showInputMessage="1" showErrorMessage="1" sqref="S24:S44">
      <formula1>#REF!</formula1>
    </dataValidation>
    <dataValidation type="decimal" showInputMessage="1" showErrorMessage="1" sqref="E41:E42">
      <formula1>2</formula1>
      <formula2>2</formula2>
    </dataValidation>
    <dataValidation type="decimal" showInputMessage="1" showErrorMessage="1" sqref="E15 E17:E20 E26:E29 E32:E39 E44 E47:E58 E63">
      <formula1>4</formula1>
      <formula2>4</formula2>
    </dataValidation>
    <dataValidation type="decimal" showInputMessage="1" showErrorMessage="1" sqref="E16 E31 E62">
      <formula1>12</formula1>
      <formula2>12</formula2>
    </dataValidation>
    <dataValidation type="custom" allowBlank="1" showInputMessage="1" showErrorMessage="1" sqref="C31:C38 B32:B38 B16:B23 B25:C29 C15:C16 C21:C23">
      <formula1>B15</formula1>
    </dataValidation>
    <dataValidation type="decimal" showInputMessage="1" showErrorMessage="1" sqref="E43">
      <formula1>5</formula1>
      <formula2>5</formula2>
    </dataValidation>
    <dataValidation type="custom" showInputMessage="1" showErrorMessage="1" sqref="B31 B15 G46:I46">
      <formula1>B15</formula1>
    </dataValidation>
    <dataValidation type="decimal" showInputMessage="1" showErrorMessage="1" sqref="E65">
      <formula1>1</formula1>
      <formula2>1</formula2>
    </dataValidation>
    <dataValidation type="whole" operator="lessThanOrEqual" allowBlank="1" showInputMessage="1" showErrorMessage="1" sqref="Q62">
      <formula1>12</formula1>
    </dataValidation>
    <dataValidation type="whole" operator="lessThanOrEqual" allowBlank="1" showInputMessage="1" showErrorMessage="1" sqref="Q65">
      <formula1>1</formula1>
    </dataValidation>
    <dataValidation type="custom" showInputMessage="1" showErrorMessage="1" sqref="B43:B44 B46:B60">
      <formula1>"SUMA(B43:B59)"</formula1>
    </dataValidation>
    <dataValidation type="custom" allowBlank="1" showInputMessage="1" showErrorMessage="1" sqref="B62:B67">
      <formula1>"SUMA(B61:B66)"</formula1>
    </dataValidation>
    <dataValidation type="custom" showInputMessage="1" showErrorMessage="1" sqref="D46:D60 D25:D29 D62:D67 D31:D44 D15:D16 D21:D23">
      <formula1>"SUMA(D15:D23;D25:D29;D31:D59;D61:D66)"</formula1>
    </dataValidation>
    <dataValidation type="decimal" allowBlank="1" showInputMessage="1" showErrorMessage="1" sqref="E67">
      <formula1>0</formula1>
      <formula2>0</formula2>
    </dataValidation>
    <dataValidation type="decimal" showInputMessage="1" showErrorMessage="1" sqref="E46">
      <formula1>8</formula1>
      <formula2>8</formula2>
    </dataValidation>
    <dataValidation type="decimal" allowBlank="1" showInputMessage="1" showErrorMessage="1" sqref="E21:E23 E25 E59:E60">
      <formula1>3</formula1>
      <formula2>3</formula2>
    </dataValidation>
    <dataValidation type="custom" showInputMessage="1" showErrorMessage="1" sqref="B39:B41">
      <formula1>SUM(B39:B42)</formula1>
    </dataValidation>
    <dataValidation type="custom" showInputMessage="1" showErrorMessage="1" sqref="C39:C40">
      <formula1>SUM(C39:D42)</formula1>
    </dataValidation>
    <dataValidation type="custom" showInputMessage="1" showErrorMessage="1" sqref="B42">
      <formula1>SUM(B42:B46)</formula1>
    </dataValidation>
    <dataValidation type="custom" showInputMessage="1" showErrorMessage="1" sqref="C43:C44">
      <formula1>SUM(C25:C41,C43:C49)</formula1>
    </dataValidation>
    <dataValidation type="custom" showInputMessage="1" showErrorMessage="1" sqref="C46:C47">
      <formula1>SUM(C27:C43,C46:C51)</formula1>
    </dataValidation>
    <dataValidation type="custom" showInputMessage="1" showErrorMessage="1" sqref="C48:C60 C62:C63">
      <formula1>SUM(C29:C46,C48:C53)</formula1>
    </dataValidation>
    <dataValidation type="custom" showInputMessage="1" showErrorMessage="1" sqref="C64:C67">
      <formula1>SUM(C46:C62,C64:C69)</formula1>
    </dataValidation>
    <dataValidation type="custom" showInputMessage="1" showErrorMessage="1" sqref="C41:C42">
      <formula1>SUM(C41:D45)</formula1>
    </dataValidation>
    <dataValidation type="decimal" allowBlank="1" showInputMessage="1" showErrorMessage="1" sqref="Q15 Q17:Q20 Q26:Q29 Q39:Q42 Q49:Q53">
      <formula1>0</formula1>
      <formula2>4</formula2>
    </dataValidation>
    <dataValidation type="decimal" allowBlank="1" showInputMessage="1" showErrorMessage="1" sqref="Q16 Q31:Q38">
      <formula1>0</formula1>
      <formula2>12</formula2>
    </dataValidation>
    <dataValidation type="decimal" allowBlank="1" showInputMessage="1" showErrorMessage="1" sqref="Q21:Q23 Q25">
      <formula1>0</formula1>
      <formula2>3</formula2>
    </dataValidation>
    <dataValidation type="whole" allowBlank="1" showInputMessage="1" showErrorMessage="1" sqref="Q46:Q48">
      <formula1>0</formula1>
      <formula2>8</formula2>
    </dataValidation>
    <dataValidation type="decimal" showInputMessage="1" showErrorMessage="1" sqref="E66">
      <formula1>6</formula1>
      <formula2>6</formula2>
    </dataValidation>
  </dataValidations>
  <printOptions horizontalCentered="1" verticalCentered="1"/>
  <pageMargins left="0.23622047244094491" right="0.23622047244094491" top="0.74803149606299213" bottom="0.74803149606299213" header="0.31496062992125984" footer="0.31496062992125984"/>
  <pageSetup scale="27" fitToHeight="0" orientation="landscape" r:id="rId1"/>
  <rowBreaks count="1" manualBreakCount="1">
    <brk id="6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L62:L67 L54 L31 L39 L15:L17 L48:L49 L46 L21 L59:L60 L43:L44 L25:L26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7"/>
  <sheetViews>
    <sheetView workbookViewId="0">
      <selection activeCell="B2" sqref="B2:E10"/>
    </sheetView>
  </sheetViews>
  <sheetFormatPr baseColWidth="10" defaultColWidth="11.42578125" defaultRowHeight="15"/>
  <cols>
    <col min="2" max="2" width="15.85546875" customWidth="1"/>
    <col min="3" max="3" width="23.42578125" customWidth="1"/>
    <col min="4" max="4" width="18.42578125" style="70" customWidth="1"/>
    <col min="5" max="5" width="18.42578125" style="69" customWidth="1"/>
    <col min="7" max="7" width="0" hidden="1" customWidth="1"/>
    <col min="8" max="13" width="11.42578125" hidden="1" customWidth="1"/>
    <col min="14" max="14" width="0" hidden="1" customWidth="1"/>
  </cols>
  <sheetData>
    <row r="1" spans="1:13" ht="15.75" thickBot="1">
      <c r="B1" s="227"/>
      <c r="C1" s="227"/>
      <c r="D1" s="228"/>
      <c r="E1" s="233"/>
      <c r="F1" s="234"/>
    </row>
    <row r="2" spans="1:13" ht="21.75" thickBot="1">
      <c r="A2" s="226"/>
      <c r="B2" s="493" t="s">
        <v>38</v>
      </c>
      <c r="C2" s="494"/>
      <c r="D2" s="494"/>
      <c r="E2" s="495"/>
      <c r="F2" s="236"/>
    </row>
    <row r="3" spans="1:13" ht="15.75" thickBot="1">
      <c r="A3" s="226"/>
      <c r="B3" s="230"/>
      <c r="C3" s="231"/>
      <c r="D3" s="229"/>
      <c r="E3" s="232"/>
      <c r="F3" s="235"/>
    </row>
    <row r="4" spans="1:13" ht="31.5" customHeight="1" thickBot="1">
      <c r="B4" s="496" t="s">
        <v>118</v>
      </c>
      <c r="C4" s="497"/>
      <c r="D4" s="498" t="s">
        <v>117</v>
      </c>
      <c r="E4" s="499"/>
      <c r="F4" s="237"/>
      <c r="H4" s="91" t="s">
        <v>4</v>
      </c>
      <c r="I4" s="91" t="s">
        <v>5</v>
      </c>
      <c r="J4" s="91" t="s">
        <v>27</v>
      </c>
      <c r="K4" s="91" t="s">
        <v>7</v>
      </c>
      <c r="L4" s="91" t="s">
        <v>26</v>
      </c>
      <c r="M4" s="92"/>
    </row>
    <row r="5" spans="1:13" ht="24.95" customHeight="1" thickBot="1">
      <c r="A5" s="225"/>
      <c r="B5" s="88" t="s">
        <v>29</v>
      </c>
      <c r="C5" s="245">
        <f>SUM('Evaluación PT 2019'!M15:M23,'Evaluación PT 2019'!M25:M29,'Evaluación PT 2019'!M31:M60,'Evaluación PT 2019'!M62:M67)</f>
        <v>17</v>
      </c>
      <c r="D5" s="76" t="s">
        <v>119</v>
      </c>
      <c r="E5" s="93">
        <f>H9/M9</f>
        <v>0.12</v>
      </c>
      <c r="F5" s="491"/>
      <c r="G5" s="492"/>
      <c r="H5" s="75">
        <f>COUNTIF('Evaluación PT 2019'!L15:L23,"CUMPLIDO")</f>
        <v>2</v>
      </c>
      <c r="I5" s="75">
        <f>COUNTIF('Evaluación PT 2019'!L15:L23,"PARCIAL")</f>
        <v>3</v>
      </c>
      <c r="J5" s="75">
        <f>COUNTIF('Evaluación PT 2019'!L15:L23,"PENDIENTE")</f>
        <v>0</v>
      </c>
      <c r="K5" s="75">
        <f>COUNTIF('Evaluación PT 2019'!L15:L23,"NO CUMPLIDO")</f>
        <v>0</v>
      </c>
      <c r="L5" s="75">
        <f>COUNTIF('Evaluación PT 2019'!L15:L23,"N/A")</f>
        <v>0</v>
      </c>
    </row>
    <row r="6" spans="1:13" ht="24.95" customHeight="1" thickBot="1">
      <c r="B6" s="89" t="s">
        <v>30</v>
      </c>
      <c r="C6" s="83">
        <f>SUM('Evaluación PT 2019'!N15:N23,'Evaluación PT 2019'!N25:N29,'Evaluación PT 2019'!N31:N60,'Evaluación PT 2019'!N62:N67)</f>
        <v>24</v>
      </c>
      <c r="D6" s="77" t="s">
        <v>120</v>
      </c>
      <c r="E6" s="81">
        <f>I9/M9</f>
        <v>0.48</v>
      </c>
      <c r="F6" s="491"/>
      <c r="G6" s="492"/>
      <c r="H6" s="75">
        <f>COUNTIF('Evaluación PT 2019'!L25:L29,"CUMPLIDO")</f>
        <v>0</v>
      </c>
      <c r="I6" s="75">
        <f>COUNTIF('Evaluación PT 2019'!L25:L29,"PARCIAL")</f>
        <v>1</v>
      </c>
      <c r="J6" s="75">
        <f>COUNTIF('Evaluación PT 2019'!L25:L29,"PENDIENTE")</f>
        <v>1</v>
      </c>
      <c r="K6" s="75">
        <f>COUNTIF('Evaluación PT 2019'!L25:L29,"NO CUMPLIDO")</f>
        <v>0</v>
      </c>
      <c r="L6" s="75">
        <f>COUNTIF('Evaluación PT 2019'!L25:L29,"N/A")</f>
        <v>0</v>
      </c>
    </row>
    <row r="7" spans="1:13" ht="24.95" customHeight="1" thickBot="1">
      <c r="A7" s="225"/>
      <c r="B7" s="89" t="s">
        <v>31</v>
      </c>
      <c r="C7" s="82">
        <f>SUM('Evaluación PT 2019'!O15:O23,'Evaluación PT 2019'!O25:O29,'Evaluación PT 2019'!O31:O60,'Evaluación PT 2019'!O62:O67)</f>
        <v>0</v>
      </c>
      <c r="D7" s="78" t="s">
        <v>121</v>
      </c>
      <c r="E7" s="81">
        <f>J9/M9</f>
        <v>0.32</v>
      </c>
      <c r="F7" s="491"/>
      <c r="G7" s="492"/>
      <c r="H7" s="75">
        <f>COUNTIF('Evaluación PT 2019'!L31:L60,"CUMPLIDO")</f>
        <v>1</v>
      </c>
      <c r="I7" s="75">
        <f>COUNTIF('Evaluación PT 2019'!L31:L60,"PARCIAL")</f>
        <v>7</v>
      </c>
      <c r="J7" s="75">
        <f>COUNTIF('Evaluación PT 2019'!L31:L60,"PENDIENTE")</f>
        <v>4</v>
      </c>
      <c r="K7" s="75">
        <f>COUNTIF('Evaluación PT 2019'!L31:L60,"NO CUMPLIDO")</f>
        <v>0</v>
      </c>
      <c r="L7" s="75">
        <f>COUNTIF('Evaluación PT 2019'!L31:L60,"N/A")</f>
        <v>1</v>
      </c>
    </row>
    <row r="8" spans="1:13" ht="24.95" customHeight="1" thickBot="1">
      <c r="A8" s="225"/>
      <c r="B8" s="89" t="s">
        <v>32</v>
      </c>
      <c r="C8" s="82">
        <f>SUM('Evaluación PT 2019'!P15:P23,'Evaluación PT 2019'!P25:P29,'Evaluación PT 2019'!P31:P60,'Evaluación PT 2019'!P62:P67)</f>
        <v>0</v>
      </c>
      <c r="D8" s="79" t="s">
        <v>122</v>
      </c>
      <c r="E8" s="81">
        <f>K9/M9</f>
        <v>0</v>
      </c>
      <c r="F8" s="491"/>
      <c r="G8" s="492"/>
      <c r="H8" s="75">
        <f>COUNTIF('Evaluación PT 2019'!L62:L67,"CUMPLIDO")</f>
        <v>0</v>
      </c>
      <c r="I8" s="75">
        <f>COUNTIF('Evaluación PT 2019'!L62:L67,"PARCIAL")</f>
        <v>1</v>
      </c>
      <c r="J8" s="75">
        <f>COUNTIF('Evaluación PT 2019'!L62:L67,"PENDIENTE")</f>
        <v>3</v>
      </c>
      <c r="K8" s="75">
        <f>COUNTIF('Evaluación PT 2019'!L62:L67,"NO CUMPLIDO")</f>
        <v>0</v>
      </c>
      <c r="L8" s="75">
        <f>COUNTIF('Evaluación PT 2019'!L62:L67,"N/A")</f>
        <v>1</v>
      </c>
    </row>
    <row r="9" spans="1:13" ht="24.95" customHeight="1" thickBot="1">
      <c r="A9" s="225"/>
      <c r="B9" s="90" t="s">
        <v>116</v>
      </c>
      <c r="C9" s="87"/>
      <c r="D9" s="80" t="s">
        <v>26</v>
      </c>
      <c r="E9" s="81">
        <f>L9/M9</f>
        <v>0.08</v>
      </c>
      <c r="F9" s="238"/>
      <c r="H9" s="91">
        <f>SUM(H5:H8)</f>
        <v>3</v>
      </c>
      <c r="I9" s="91">
        <f>SUM(I5:I8)</f>
        <v>12</v>
      </c>
      <c r="J9" s="91">
        <f>SUM(J5:J8)</f>
        <v>8</v>
      </c>
      <c r="K9" s="91">
        <f>SUM(K5:K8)</f>
        <v>0</v>
      </c>
      <c r="L9" s="91">
        <f>SUM(L5:L8)</f>
        <v>2</v>
      </c>
      <c r="M9" s="91">
        <f>SUM(H9:L9)</f>
        <v>25</v>
      </c>
    </row>
    <row r="10" spans="1:13" ht="33.75" customHeight="1" thickBot="1">
      <c r="B10" s="73" t="s">
        <v>125</v>
      </c>
      <c r="C10" s="84">
        <f>(C5+C6+C7+C8)-C9</f>
        <v>41</v>
      </c>
      <c r="D10" s="85" t="s">
        <v>124</v>
      </c>
      <c r="E10" s="86">
        <f>E5+E6+E7+E8+E9</f>
        <v>0.99999999999999989</v>
      </c>
      <c r="F10" s="238"/>
    </row>
    <row r="11" spans="1:13" ht="15.75" thickBot="1">
      <c r="A11" s="224"/>
      <c r="C11" s="242"/>
      <c r="D11" s="241"/>
      <c r="E11" s="239"/>
      <c r="F11" s="236"/>
    </row>
    <row r="12" spans="1:13">
      <c r="A12" s="224"/>
      <c r="B12" s="243"/>
      <c r="C12" s="243"/>
      <c r="D12" s="240"/>
      <c r="E12" s="244"/>
      <c r="F12" s="235"/>
    </row>
    <row r="13" spans="1:13">
      <c r="D13" s="72"/>
      <c r="E13" s="72"/>
    </row>
    <row r="16" spans="1:13">
      <c r="D16"/>
      <c r="E16"/>
    </row>
    <row r="17" spans="4:5">
      <c r="D17"/>
      <c r="E17"/>
    </row>
    <row r="18" spans="4:5">
      <c r="D18"/>
      <c r="E18"/>
    </row>
    <row r="19" spans="4:5">
      <c r="D19"/>
      <c r="E19"/>
    </row>
    <row r="26" spans="4:5">
      <c r="D26" s="71"/>
    </row>
    <row r="27" spans="4:5">
      <c r="D27" s="71"/>
    </row>
    <row r="33" spans="4:5">
      <c r="D33" s="71"/>
    </row>
    <row r="36" spans="4:5">
      <c r="D36" s="71"/>
      <c r="E36" s="71"/>
    </row>
    <row r="39" spans="4:5">
      <c r="D39" s="71"/>
      <c r="E39" s="71"/>
    </row>
    <row r="46" spans="4:5">
      <c r="D46" s="71"/>
    </row>
    <row r="50" spans="4:4">
      <c r="D50" s="71"/>
    </row>
    <row r="57" spans="4:4">
      <c r="D57" s="71"/>
    </row>
    <row r="63" spans="4:4">
      <c r="D63" s="71"/>
    </row>
    <row r="66" spans="4:4">
      <c r="D66" s="71"/>
    </row>
    <row r="68" spans="4:4">
      <c r="D68" s="71"/>
    </row>
    <row r="92" spans="4:4">
      <c r="D92" s="71"/>
    </row>
    <row r="94" spans="4:4">
      <c r="D94" s="71"/>
    </row>
    <row r="101" spans="4:5">
      <c r="D101" s="71"/>
      <c r="E101" s="71"/>
    </row>
    <row r="115" spans="4:5">
      <c r="D115" s="71"/>
      <c r="E115" s="71"/>
    </row>
    <row r="146" spans="4:4">
      <c r="D146" s="71"/>
    </row>
    <row r="157" spans="4:4">
      <c r="D157" s="71"/>
    </row>
    <row r="178" spans="4:5">
      <c r="D178" s="71"/>
    </row>
    <row r="180" spans="4:5">
      <c r="D180" s="71"/>
    </row>
    <row r="184" spans="4:5">
      <c r="E184" s="70"/>
    </row>
    <row r="185" spans="4:5">
      <c r="D185" s="71"/>
    </row>
    <row r="194" spans="4:4">
      <c r="D194" s="71"/>
    </row>
    <row r="195" spans="4:4">
      <c r="D195" s="71"/>
    </row>
    <row r="198" spans="4:4">
      <c r="D198" s="71"/>
    </row>
    <row r="201" spans="4:4">
      <c r="D201" s="71"/>
    </row>
    <row r="215" spans="4:5">
      <c r="D215" s="71"/>
      <c r="E215" s="71"/>
    </row>
    <row r="217" spans="4:5">
      <c r="D217" s="71"/>
      <c r="E217" s="71"/>
    </row>
  </sheetData>
  <sheetProtection sheet="1" objects="1" scenarios="1" selectLockedCells="1" selectUnlockedCells="1"/>
  <mergeCells count="7">
    <mergeCell ref="F7:G7"/>
    <mergeCell ref="F8:G8"/>
    <mergeCell ref="B2:E2"/>
    <mergeCell ref="B4:C4"/>
    <mergeCell ref="D4:E4"/>
    <mergeCell ref="F5:G5"/>
    <mergeCell ref="F6:G6"/>
  </mergeCells>
  <conditionalFormatting sqref="E212">
    <cfRule type="iconSet" priority="4">
      <iconSet iconSet="3TrafficLights2">
        <cfvo type="percent" val="0"/>
        <cfvo type="num" val="60"/>
        <cfvo type="num" val="70"/>
      </iconSet>
    </cfRule>
  </conditionalFormatting>
  <conditionalFormatting sqref="E202">
    <cfRule type="iconSet" priority="3">
      <iconSet iconSet="3TrafficLights2">
        <cfvo type="percent" val="0"/>
        <cfvo type="num" val="60"/>
        <cfvo type="num" val="70"/>
      </iconSet>
    </cfRule>
  </conditionalFormatting>
  <conditionalFormatting sqref="C10">
    <cfRule type="iconSet" priority="1">
      <iconSet iconSet="3Symbols">
        <cfvo type="percent" val="0"/>
        <cfvo type="num" val="60"/>
        <cfvo type="num" val="70"/>
      </iconSet>
    </cfRule>
  </conditionalFormatting>
  <pageMargins left="0.7" right="0.7" top="0.75" bottom="0.75" header="0.3" footer="0.3"/>
  <pageSetup paperSize="9" orientation="portrait" r:id="rId1"/>
  <ignoredErrors>
    <ignoredError sqref="E5:E10" evalError="1"/>
  </ignoredErrors>
  <extLst>
    <ext xmlns:x14="http://schemas.microsoft.com/office/spreadsheetml/2009/9/main" uri="{78C0D931-6437-407d-A8EE-F0AAD7539E65}">
      <x14:conditionalFormattings>
        <x14:conditionalFormatting xmlns:xm="http://schemas.microsoft.com/office/excel/2006/main">
          <x14:cfRule type="iconSet" priority="5" id="{5E804F70-9C31-468B-8D2D-28B3844DFF85}">
            <x14:iconSet custom="1">
              <x14:cfvo type="percent">
                <xm:f>0</xm:f>
              </x14:cfvo>
              <x14:cfvo type="num">
                <xm:f>60</xm:f>
              </x14:cfvo>
              <x14:cfvo type="num" gte="0">
                <xm:f>70</xm:f>
              </x14:cfvo>
              <x14:cfIcon iconSet="3Symbols" iconId="0"/>
              <x14:cfIcon iconSet="3Symbols" iconId="1"/>
              <x14:cfIcon iconSet="3Symbols" iconId="2"/>
            </x14:iconSet>
          </x14:cfRule>
          <xm:sqref>E161</xm:sqref>
        </x14:conditionalFormatting>
        <x14:conditionalFormatting xmlns:xm="http://schemas.microsoft.com/office/excel/2006/main">
          <x14:cfRule type="iconSet" priority="2" id="{52E8DBC2-F056-4BEE-A717-7E25F658322E}">
            <x14:iconSet custom="1">
              <x14:cfvo type="percent">
                <xm:f>0</xm:f>
              </x14:cfvo>
              <x14:cfvo type="num">
                <xm:f>60</xm:f>
              </x14:cfvo>
              <x14:cfvo type="num" gte="0">
                <xm:f>70</xm:f>
              </x14:cfvo>
              <x14:cfIcon iconSet="3Symbols" iconId="0"/>
              <x14:cfIcon iconSet="3Symbols" iconId="1"/>
              <x14:cfIcon iconSet="3Symbols" iconId="2"/>
            </x14:iconSet>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topLeftCell="A2" workbookViewId="0">
      <selection activeCell="C15" sqref="C14:C15"/>
    </sheetView>
  </sheetViews>
  <sheetFormatPr baseColWidth="10" defaultColWidth="11.42578125" defaultRowHeight="15"/>
  <cols>
    <col min="2" max="2" width="11.42578125" customWidth="1"/>
  </cols>
  <sheetData>
    <row r="2" spans="2:2" ht="28.5">
      <c r="B2" s="74" t="s">
        <v>123</v>
      </c>
    </row>
    <row r="3" spans="2:2" ht="28.5">
      <c r="B3" s="74" t="s">
        <v>120</v>
      </c>
    </row>
    <row r="4" spans="2:2" ht="28.5">
      <c r="B4" s="74" t="s">
        <v>121</v>
      </c>
    </row>
    <row r="5" spans="2:2" ht="28.5">
      <c r="B5" s="74" t="s">
        <v>122</v>
      </c>
    </row>
    <row r="6" spans="2:2" ht="28.5">
      <c r="B6" s="74" t="s">
        <v>26</v>
      </c>
    </row>
    <row r="7" spans="2:2" ht="28.5">
      <c r="B7" s="7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2019</vt:lpstr>
      <vt:lpstr>Resumen de resultados</vt:lpstr>
      <vt:lpstr>Hoja1</vt:lpstr>
      <vt:lpstr>'Evaluación PT 2019'!Área_de_impresión</vt:lpstr>
      <vt:lpstr>'Evaluación PT 2019'!Títulos_a_imprimir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Aida</cp:lastModifiedBy>
  <cp:lastPrinted>2019-04-08T13:57:54Z</cp:lastPrinted>
  <dcterms:created xsi:type="dcterms:W3CDTF">2014-10-03T18:34:35Z</dcterms:created>
  <dcterms:modified xsi:type="dcterms:W3CDTF">2019-07-22T13:55:27Z</dcterms:modified>
</cp:coreProperties>
</file>