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hilario\Downloads\Julio\"/>
    </mc:Choice>
  </mc:AlternateContent>
  <xr:revisionPtr revIDLastSave="0" documentId="13_ncr:1_{AC16473E-0F9C-4D94-BDA9-138AC59975B4}" xr6:coauthVersionLast="47" xr6:coauthVersionMax="47" xr10:uidLastSave="{00000000-0000-0000-0000-000000000000}"/>
  <bookViews>
    <workbookView xWindow="-120" yWindow="-120" windowWidth="29040" windowHeight="15840" xr2:uid="{35D9BB93-1EA9-4CA7-A6CF-C7E4A1317435}"/>
  </bookViews>
  <sheets>
    <sheet name="Aplicaciones Financieras Ju (2)" sheetId="1" r:id="rId1"/>
  </sheets>
  <externalReferences>
    <externalReference r:id="rId2"/>
    <externalReference r:id="rId3"/>
  </externalReferences>
  <definedNames>
    <definedName name="_xlnm.Print_Area" localSheetId="0">'Aplicaciones Financieras Ju (2)'!$A$1:$J$66</definedName>
    <definedName name="_xlnm.Print_Titles" localSheetId="0">'Aplicaciones Financieras Ju (2)'!$1:$9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7" i="1" s="1"/>
  <c r="F58" i="1"/>
  <c r="F57" i="1" s="1"/>
  <c r="E58" i="1"/>
  <c r="D58" i="1"/>
  <c r="D57" i="1" s="1"/>
  <c r="C58" i="1"/>
  <c r="J58" i="1" s="1"/>
  <c r="I57" i="1"/>
  <c r="E57" i="1"/>
  <c r="B57" i="1"/>
  <c r="J56" i="1"/>
  <c r="F56" i="1"/>
  <c r="E56" i="1"/>
  <c r="F55" i="1"/>
  <c r="J55" i="1" s="1"/>
  <c r="E55" i="1"/>
  <c r="F54" i="1"/>
  <c r="E54" i="1"/>
  <c r="J54" i="1" s="1"/>
  <c r="F53" i="1"/>
  <c r="E53" i="1"/>
  <c r="J53" i="1" s="1"/>
  <c r="J52" i="1"/>
  <c r="F52" i="1"/>
  <c r="E52" i="1"/>
  <c r="F51" i="1"/>
  <c r="F49" i="1" s="1"/>
  <c r="E51" i="1"/>
  <c r="F50" i="1"/>
  <c r="E50" i="1"/>
  <c r="D50" i="1"/>
  <c r="C50" i="1"/>
  <c r="J50" i="1" s="1"/>
  <c r="I49" i="1"/>
  <c r="H49" i="1"/>
  <c r="G49" i="1"/>
  <c r="E49" i="1"/>
  <c r="J49" i="1" s="1"/>
  <c r="D49" i="1"/>
  <c r="C49" i="1"/>
  <c r="B49" i="1"/>
  <c r="J48" i="1"/>
  <c r="F48" i="1"/>
  <c r="E48" i="1"/>
  <c r="D48" i="1"/>
  <c r="D46" i="1" s="1"/>
  <c r="F47" i="1"/>
  <c r="E47" i="1"/>
  <c r="D47" i="1"/>
  <c r="C47" i="1"/>
  <c r="J47" i="1" s="1"/>
  <c r="I46" i="1"/>
  <c r="H46" i="1"/>
  <c r="H59" i="1" s="1"/>
  <c r="G46" i="1"/>
  <c r="F46" i="1"/>
  <c r="E46" i="1"/>
  <c r="C46" i="1"/>
  <c r="J46" i="1" s="1"/>
  <c r="B46" i="1"/>
  <c r="F45" i="1"/>
  <c r="E45" i="1"/>
  <c r="D45" i="1"/>
  <c r="C45" i="1"/>
  <c r="J45" i="1" s="1"/>
  <c r="I44" i="1"/>
  <c r="H44" i="1"/>
  <c r="G44" i="1"/>
  <c r="F44" i="1"/>
  <c r="E44" i="1"/>
  <c r="J44" i="1" s="1"/>
  <c r="D44" i="1"/>
  <c r="C44" i="1"/>
  <c r="B44" i="1"/>
  <c r="J43" i="1"/>
  <c r="F43" i="1"/>
  <c r="E43" i="1"/>
  <c r="C43" i="1"/>
  <c r="J42" i="1"/>
  <c r="F42" i="1"/>
  <c r="E42" i="1"/>
  <c r="C42" i="1"/>
  <c r="C35" i="1" s="1"/>
  <c r="J41" i="1"/>
  <c r="F41" i="1"/>
  <c r="E41" i="1"/>
  <c r="F40" i="1"/>
  <c r="J40" i="1" s="1"/>
  <c r="E40" i="1"/>
  <c r="F39" i="1"/>
  <c r="E39" i="1"/>
  <c r="J39" i="1" s="1"/>
  <c r="F38" i="1"/>
  <c r="E38" i="1"/>
  <c r="J38" i="1" s="1"/>
  <c r="J37" i="1"/>
  <c r="F37" i="1"/>
  <c r="E37" i="1"/>
  <c r="F36" i="1"/>
  <c r="J36" i="1" s="1"/>
  <c r="E36" i="1"/>
  <c r="C36" i="1"/>
  <c r="I35" i="1"/>
  <c r="H35" i="1"/>
  <c r="G35" i="1"/>
  <c r="E35" i="1"/>
  <c r="D35" i="1"/>
  <c r="B35" i="1"/>
  <c r="J34" i="1"/>
  <c r="F34" i="1"/>
  <c r="E34" i="1"/>
  <c r="F33" i="1"/>
  <c r="J33" i="1" s="1"/>
  <c r="E33" i="1"/>
  <c r="C33" i="1"/>
  <c r="F32" i="1"/>
  <c r="J32" i="1" s="1"/>
  <c r="E32" i="1"/>
  <c r="F31" i="1"/>
  <c r="E31" i="1"/>
  <c r="J31" i="1" s="1"/>
  <c r="C31" i="1"/>
  <c r="F30" i="1"/>
  <c r="E30" i="1"/>
  <c r="J30" i="1" s="1"/>
  <c r="F29" i="1"/>
  <c r="E29" i="1"/>
  <c r="C29" i="1"/>
  <c r="J29" i="1" s="1"/>
  <c r="F28" i="1"/>
  <c r="E28" i="1"/>
  <c r="C28" i="1"/>
  <c r="J28" i="1" s="1"/>
  <c r="F27" i="1"/>
  <c r="E27" i="1"/>
  <c r="C27" i="1"/>
  <c r="J27" i="1" s="1"/>
  <c r="F26" i="1"/>
  <c r="E26" i="1"/>
  <c r="E25" i="1" s="1"/>
  <c r="C26" i="1"/>
  <c r="J26" i="1" s="1"/>
  <c r="I25" i="1"/>
  <c r="G25" i="1"/>
  <c r="F25" i="1"/>
  <c r="D25" i="1"/>
  <c r="B25" i="1"/>
  <c r="F24" i="1"/>
  <c r="E24" i="1"/>
  <c r="D24" i="1"/>
  <c r="J24" i="1" s="1"/>
  <c r="F23" i="1"/>
  <c r="E23" i="1"/>
  <c r="D23" i="1"/>
  <c r="J23" i="1" s="1"/>
  <c r="F22" i="1"/>
  <c r="E22" i="1"/>
  <c r="D22" i="1"/>
  <c r="J22" i="1" s="1"/>
  <c r="F21" i="1"/>
  <c r="E21" i="1"/>
  <c r="D21" i="1"/>
  <c r="J21" i="1" s="1"/>
  <c r="C21" i="1"/>
  <c r="F20" i="1"/>
  <c r="F19" i="1" s="1"/>
  <c r="E20" i="1"/>
  <c r="E19" i="1" s="1"/>
  <c r="E59" i="1" s="1"/>
  <c r="D20" i="1"/>
  <c r="C20" i="1"/>
  <c r="C19" i="1" s="1"/>
  <c r="I19" i="1"/>
  <c r="I59" i="1" s="1"/>
  <c r="G19" i="1"/>
  <c r="D19" i="1"/>
  <c r="D59" i="1" s="1"/>
  <c r="B19" i="1"/>
  <c r="B59" i="1" s="1"/>
  <c r="I16" i="1"/>
  <c r="E16" i="1"/>
  <c r="J15" i="1"/>
  <c r="I14" i="1"/>
  <c r="H14" i="1"/>
  <c r="G14" i="1"/>
  <c r="F14" i="1"/>
  <c r="E14" i="1"/>
  <c r="D14" i="1"/>
  <c r="C14" i="1"/>
  <c r="J14" i="1" s="1"/>
  <c r="B14" i="1"/>
  <c r="J13" i="1"/>
  <c r="J12" i="1"/>
  <c r="I11" i="1"/>
  <c r="H11" i="1"/>
  <c r="H16" i="1" s="1"/>
  <c r="G11" i="1"/>
  <c r="G16" i="1" s="1"/>
  <c r="F11" i="1"/>
  <c r="F16" i="1" s="1"/>
  <c r="E11" i="1"/>
  <c r="D11" i="1"/>
  <c r="D16" i="1" s="1"/>
  <c r="C11" i="1"/>
  <c r="C16" i="1" s="1"/>
  <c r="B11" i="1"/>
  <c r="B16" i="1" s="1"/>
  <c r="J16" i="1" l="1"/>
  <c r="J19" i="1"/>
  <c r="J59" i="1" s="1"/>
  <c r="C59" i="1"/>
  <c r="J35" i="1"/>
  <c r="G59" i="1"/>
  <c r="J11" i="1"/>
  <c r="F35" i="1"/>
  <c r="F59" i="1" s="1"/>
  <c r="J51" i="1"/>
  <c r="J20" i="1"/>
  <c r="C57" i="1"/>
  <c r="J57" i="1" s="1"/>
  <c r="C25" i="1"/>
  <c r="J25" i="1" s="1"/>
  <c r="M59" i="1" l="1"/>
  <c r="K59" i="1"/>
  <c r="L59" i="1"/>
</calcChain>
</file>

<file path=xl/sharedStrings.xml><?xml version="1.0" encoding="utf-8"?>
<sst xmlns="http://schemas.openxmlformats.org/spreadsheetml/2006/main" count="73" uniqueCount="73">
  <si>
    <t>FONDO PATRIMONIAL DE LAS EMPRESAS REFORMADAS</t>
  </si>
  <si>
    <t>Año 2024</t>
  </si>
  <si>
    <t xml:space="preserve">Ejecución de Ingresos y Gastos y Aplicaciones Financieras </t>
  </si>
  <si>
    <t xml:space="preserve">Detalle </t>
  </si>
  <si>
    <t>Presupesto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</si>
  <si>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</si>
  <si>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</si>
  <si>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</si>
  <si>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</si>
  <si>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</si>
  <si>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</si>
  <si>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</si>
  <si>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>Total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</si>
  <si>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</si>
  <si>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</si>
  <si>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</si>
  <si>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</si>
  <si>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</si>
  <si>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</si>
  <si>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</si>
  <si>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</si>
  <si>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</si>
  <si>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</si>
  <si>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</si>
  <si>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</si>
  <si>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</si>
  <si>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</si>
  <si>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</si>
  <si>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</si>
  <si>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</si>
  <si>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</si>
  <si>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</si>
  <si>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</si>
  <si>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</si>
  <si>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</si>
  <si>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concep. Ant.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</si>
  <si>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</si>
  <si>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</si>
  <si>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</si>
  <si>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</si>
  <si>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</si>
  <si>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</si>
  <si>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</si>
  <si>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</si>
  <si>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Combutibles, Lubricantes</t>
  </si>
  <si>
    <t>2.3.9 - Productos y Útiles Varios</t>
  </si>
  <si>
    <t>2.4 - TRANSFERENCIAS CORRIENTES</t>
  </si>
  <si>
    <t>2.4.1 - Transferencias Corrientes S. Privado</t>
  </si>
  <si>
    <t>2.5 - TRANSFERENCIAS DE CAPITAL</t>
  </si>
  <si>
    <t>2.5.1 - Transferencias de Capital ASFL</t>
  </si>
  <si>
    <t>2.5.2 - Transferencias de Capital al Gobierno</t>
  </si>
  <si>
    <t>2.6 - BIENES MUEBLES, INTANGIBLES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</si>
  <si>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</si>
  <si>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</si>
  <si>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</si>
  <si>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</si>
  <si>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</si>
  <si>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2.6.8 - Bienes Intangibles</t>
  </si>
  <si>
    <t>2.6.9 - Edif. Estructuras Obj. Valor</t>
  </si>
  <si>
    <t>2.7 - OBRAS</t>
  </si>
  <si>
    <t>2.7.1 - Obras en Edificaciones</t>
  </si>
  <si>
    <t>Total Gastos</t>
  </si>
  <si>
    <t xml:space="preserve">                               </t>
  </si>
  <si>
    <t xml:space="preserve">                       </t>
  </si>
  <si>
    <t xml:space="preserve">          </t>
  </si>
  <si>
    <t xml:space="preserve">        </t>
  </si>
  <si>
    <t xml:space="preserve">                          Claudio Marte</t>
  </si>
  <si>
    <r>
      <t xml:space="preserve">           </t>
    </r>
    <r>
      <rPr>
        <b/>
        <sz val="11"/>
        <color theme="1"/>
        <rFont val="Museo Sans 100"/>
        <family val="3"/>
      </rPr>
      <t xml:space="preserve">               Marleny Medrano</t>
    </r>
  </si>
  <si>
    <t xml:space="preserve">              Encargado División Presupuesto</t>
  </si>
  <si>
    <t xml:space="preserve">           Directora Administrativa y Financiera</t>
  </si>
  <si>
    <t xml:space="preserve">                                              </t>
  </si>
  <si>
    <r>
      <rPr>
        <b/>
        <sz val="11"/>
        <color theme="1"/>
        <rFont val="Museo Sans 100"/>
        <family val="3"/>
      </rPr>
      <t xml:space="preserve">         José E. Florentino</t>
    </r>
    <r>
      <rPr>
        <sz val="11"/>
        <color theme="1"/>
        <rFont val="Museo Sans 100"/>
        <family val="3"/>
      </rPr>
      <t xml:space="preserve">    </t>
    </r>
  </si>
  <si>
    <r>
      <t xml:space="preserve">                 </t>
    </r>
    <r>
      <rPr>
        <b/>
        <sz val="14"/>
        <color theme="1"/>
        <rFont val="Museo Sans 100"/>
        <family val="3"/>
      </rPr>
      <t xml:space="preserve">     Presidente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</si>
</sst>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1"/>
      <color theme="1"/>
      <name val="Museo Sans 100"/>
      <family val="3"/>
    </font>
    <font>
      <b/>
      <sz val="12"/>
      <name val="Museo Sans 100"/>
      <family val="3"/>
    </font>
    <font>
      <b/>
      <sz val="12"/>
      <color theme="1"/>
      <name val="Museo Sans 100"/>
      <family val="3"/>
    </font>
    <font>
      <b/>
      <sz val="11"/>
      <color theme="1"/>
      <name val="Museo Sans 100"/>
      <family val="3"/>
    </font>
    <font>
      <b/>
      <sz val="9"/>
      <color theme="1"/>
      <name val="Museo Sans 100"/>
      <family val="3"/>
    </font>
    <font>
      <sz val="10"/>
      <name val="Arial"/>
      <family val="2"/>
    </font>
    <font>
      <sz val="12"/>
      <color theme="1"/>
      <name val="Museo Sans 100"/>
      <family val="3"/>
    </font>
    <font>
      <b/>
      <sz val="10"/>
      <color theme="1"/>
      <name val="Museo Sans 100"/>
      <family val="3"/>
    </font>
    <font>
      <b/>
      <sz val="11"/>
      <name val="Museo Sans 100"/>
      <family val="3"/>
    </font>
    <font>
      <sz val="9"/>
      <color theme="1"/>
      <name val="Museo Sans 100"/>
      <family val="3"/>
    </font>
    <font>
      <sz val="10"/>
      <color theme="1"/>
      <name val="Museo Sans 100"/>
      <family val="3"/>
    </font>
    <font>
      <sz val="10"/>
      <name val="Museo Sans 100"/>
      <family val="3"/>
    </font>
    <font>
      <sz val="10"/>
      <color rgb="FFFF0000"/>
      <name val="Museo Sans 100"/>
      <family val="3"/>
    </font>
    <font>
      <b/>
      <sz val="14"/>
      <color theme="1"/>
      <name val="Museo Sans 100"/>
      <family val="3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164" fontId="7" fillId="0" borderId="1" xfId="1" applyFont="1" applyBorder="1"/>
    <xf numFmtId="0" fontId="7" fillId="0" borderId="0" xfId="0" applyFont="1"/>
    <xf numFmtId="0" fontId="5" fillId="0" borderId="1" xfId="0" applyFont="1" applyBorder="1" applyAlignment="1">
      <alignment wrapText="1"/>
    </xf>
    <xf numFmtId="164" fontId="8" fillId="0" borderId="1" xfId="1" applyFont="1" applyBorder="1" applyAlignment="1">
      <alignment wrapText="1"/>
    </xf>
    <xf numFmtId="164" fontId="1" fillId="0" borderId="0" xfId="0" applyNumberFormat="1" applyFont="1"/>
    <xf numFmtId="164" fontId="9" fillId="0" borderId="0" xfId="0" applyNumberFormat="1" applyFont="1"/>
    <xf numFmtId="0" fontId="10" fillId="0" borderId="1" xfId="0" applyFont="1" applyBorder="1"/>
    <xf numFmtId="164" fontId="11" fillId="0" borderId="1" xfId="1" applyFont="1" applyBorder="1"/>
    <xf numFmtId="164" fontId="10" fillId="0" borderId="1" xfId="1" applyFont="1" applyBorder="1"/>
    <xf numFmtId="0" fontId="11" fillId="0" borderId="0" xfId="0" applyFont="1"/>
    <xf numFmtId="164" fontId="11" fillId="0" borderId="0" xfId="0" applyNumberFormat="1" applyFont="1"/>
    <xf numFmtId="0" fontId="5" fillId="0" borderId="1" xfId="0" applyFont="1" applyBorder="1"/>
    <xf numFmtId="164" fontId="8" fillId="0" borderId="1" xfId="1" applyFont="1" applyBorder="1"/>
    <xf numFmtId="164" fontId="7" fillId="0" borderId="0" xfId="0" applyNumberFormat="1" applyFont="1"/>
    <xf numFmtId="164" fontId="2" fillId="0" borderId="0" xfId="0" applyNumberFormat="1" applyFont="1"/>
    <xf numFmtId="164" fontId="5" fillId="0" borderId="1" xfId="1" applyFont="1" applyBorder="1"/>
    <xf numFmtId="164" fontId="3" fillId="0" borderId="1" xfId="1" applyFont="1" applyBorder="1" applyAlignment="1">
      <alignment wrapText="1"/>
    </xf>
    <xf numFmtId="164" fontId="5" fillId="0" borderId="1" xfId="1" applyFont="1" applyBorder="1" applyAlignment="1">
      <alignment wrapText="1"/>
    </xf>
    <xf numFmtId="0" fontId="3" fillId="0" borderId="0" xfId="0" applyFont="1"/>
    <xf numFmtId="0" fontId="4" fillId="0" borderId="0" xfId="0" applyFont="1"/>
    <xf numFmtId="164" fontId="11" fillId="0" borderId="1" xfId="1" applyFont="1" applyBorder="1" applyAlignment="1">
      <alignment wrapText="1"/>
    </xf>
    <xf numFmtId="164" fontId="10" fillId="0" borderId="1" xfId="1" applyFont="1" applyBorder="1" applyAlignment="1">
      <alignment wrapText="1"/>
    </xf>
    <xf numFmtId="164" fontId="12" fillId="0" borderId="1" xfId="1" applyFont="1" applyBorder="1" applyAlignment="1">
      <alignment horizontal="right"/>
    </xf>
    <xf numFmtId="0" fontId="10" fillId="0" borderId="1" xfId="0" applyFont="1" applyBorder="1" applyAlignment="1">
      <alignment wrapText="1"/>
    </xf>
    <xf numFmtId="164" fontId="13" fillId="0" borderId="0" xfId="0" applyNumberFormat="1" applyFont="1"/>
    <xf numFmtId="164" fontId="4" fillId="0" borderId="1" xfId="1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4" fontId="11" fillId="0" borderId="1" xfId="0" applyNumberFormat="1" applyFont="1" applyBorder="1"/>
    <xf numFmtId="0" fontId="4" fillId="3" borderId="1" xfId="0" applyFont="1" applyFill="1" applyBorder="1"/>
    <xf numFmtId="164" fontId="4" fillId="3" borderId="1" xfId="1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5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vertical="center" wrapText="1"/>
    </xf>
    <xf numFmtId="165" fontId="1" fillId="0" borderId="0" xfId="0" applyNumberFormat="1" applyFont="1"/>
    <xf numFmtId="4" fontId="1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377031</xdr:colOff>
      <xdr:row>0</xdr:row>
      <xdr:rowOff>0</xdr:rowOff>
    </xdr:from>
    <xdr:to>
      <xdr:col>5</xdr:col>
      <xdr:colOff>731043</xdr:colOff>
      <xdr:row>3</xdr:row>
      <xdr:rowOff>63500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09A144AE-9682-40B2-81DF-EA71571FA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6231" y="0"/>
          <a:ext cx="2659062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329712</xdr:colOff>
      <xdr:row>0</xdr:row>
      <xdr:rowOff>76741</xdr:rowOff>
    </xdr:from>
    <xdr:to>
      <xdr:col>0</xdr:col>
      <xdr:colOff>2073672</xdr:colOff>
      <xdr:row>2</xdr:row>
      <xdr:rowOff>25249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5F6BE1B4-F2C3-4BC3-9417-0D24D0359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712" y="76741"/>
          <a:ext cx="1743960" cy="491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-my.sharepoint.com/personal/cmarte_fonper_gov_do/Documents/Desktop/Aplicaciones%20Financieras%20Marzo.xlsx" TargetMode="External"/><Relationship Id="rId1" Type="http://schemas.openxmlformats.org/officeDocument/2006/relationships/externalLinkPath" Target="https://fonpercloud-my.sharepoint.com/personal/cmarte_fonper_gov_do/Documents/Desktop/Aplicaciones%20Financieras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licaciones Financieras Ju (3)"/>
      <sheetName val="Formato Presentacion Marz 2 (2)"/>
      <sheetName val="Presentacion Apl Finc. Enero"/>
      <sheetName val="Formato Presentacion En"/>
      <sheetName val="Aplicaciones Financieras Enero"/>
      <sheetName val=" Detalle Ejecucion Enero 24"/>
      <sheetName val="Modificacion Presupuestaria (2)"/>
      <sheetName val="Presupuesto Aprobado 2024"/>
      <sheetName val="Presupuesto Aprobado"/>
      <sheetName val="Modificacion Presupuestaria"/>
      <sheetName val="Justificaciones "/>
      <sheetName val="Formato Presentacion Feb 24"/>
      <sheetName val="Aplicaciones Financieras Feb 24"/>
      <sheetName val="Detalle Ejecucion Febrero 2 (2)"/>
      <sheetName val="Detalle Ejecucion Marzo 24"/>
      <sheetName val="Formato Presentacion Marz 24 "/>
      <sheetName val="Aplicaciones Financieras Marzo "/>
      <sheetName val="Hoja5"/>
      <sheetName val="Detalle Ejecución Abril 24 "/>
      <sheetName val="Caja Chica "/>
      <sheetName val="Aplicaciones Financieras Abril"/>
      <sheetName val="Detalle Ejecución Mayo 24 "/>
      <sheetName val="Formato Presentacion Abril 24"/>
      <sheetName val="Gastos en Proyectos"/>
      <sheetName val="Formato Presentacion Mayo "/>
      <sheetName val="Detalle de Ejecucion Junio  (2)"/>
      <sheetName val="Detalle de Ejecucion Julio 24"/>
      <sheetName val="Aplicaciones Financieras Jun 24"/>
      <sheetName val="Aplicaciones Financieras Ju (2)"/>
      <sheetName val="Aplicaciones Financieras Jul"/>
      <sheetName val="Formato Presentacion Julio 24"/>
      <sheetName val="Formato Presentacion Julio (2)"/>
      <sheetName val="Formato Presentacion Julio"/>
      <sheetName val="Aplicaciones Financieras Julio"/>
      <sheetName val="Detalle de Ejecucion Agosto 23"/>
      <sheetName val="Formato Presentacion Agosto (2)"/>
      <sheetName val="Formato Presentacion Sept"/>
      <sheetName val="Notas Sobre la Ejecucion"/>
      <sheetName val="Detalle Ejecucion Sept 23"/>
      <sheetName val="Presentacion Apl Finc  Sep"/>
      <sheetName val="Detalle de Ejecucion Octubr (2)"/>
      <sheetName val="Presentacion Apl Finc Oct."/>
      <sheetName val="Presentacion Apl Finc Nov. "/>
      <sheetName val="Formato de Presentacion Oct (2)"/>
      <sheetName val="Formato de Presentacion Octubre"/>
      <sheetName val="Detalle de Ejecución Noviembre"/>
      <sheetName val="Detalle de Ejecución Diciembre"/>
      <sheetName val="Formato Presentación Noviem (2)"/>
      <sheetName val="Formato Presentación Diciembre"/>
      <sheetName val="Aplicaciones Financieras Nov"/>
      <sheetName val="Presentacion Act FinTabac D (2)"/>
      <sheetName val="Presentacion Act FinTabac Dic. "/>
      <sheetName val="Aplicaciones Financieras Ene-Oc"/>
      <sheetName val="Formato Presentacion Mayo"/>
      <sheetName val="Secuencial Cheques"/>
      <sheetName val="Capitalizacion Edes"/>
      <sheetName val="Referencias de Precios"/>
      <sheetName val="ENE-DIC 2021 (2)"/>
      <sheetName val="Certificacines Recurrentes"/>
      <sheetName val="Monto Productos"/>
      <sheetName val="ENE-DIC 2021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>
        <row r="14">
          <cell r="E14">
            <v>8567197.4199999999</v>
          </cell>
        </row>
        <row r="20">
          <cell r="E20">
            <v>851222.48</v>
          </cell>
        </row>
      </sheetData>
      <sheetData sheetId="4"/>
      <sheetData sheetId="5">
        <row r="33">
          <cell r="E33">
            <v>2134281.4299999997</v>
          </cell>
        </row>
        <row r="92">
          <cell r="E92">
            <v>0</v>
          </cell>
        </row>
        <row r="97">
          <cell r="E97">
            <v>1022803.21</v>
          </cell>
        </row>
        <row r="106">
          <cell r="E106">
            <v>228</v>
          </cell>
        </row>
        <row r="126">
          <cell r="E126">
            <v>911849.16</v>
          </cell>
        </row>
        <row r="151">
          <cell r="E151">
            <v>3512557.32</v>
          </cell>
        </row>
        <row r="200">
          <cell r="E200">
            <v>85083.610000000015</v>
          </cell>
        </row>
        <row r="270">
          <cell r="E270">
            <v>696891</v>
          </cell>
        </row>
        <row r="283">
          <cell r="E283">
            <v>298858.68</v>
          </cell>
        </row>
        <row r="322">
          <cell r="E322">
            <v>657670.77</v>
          </cell>
        </row>
        <row r="337">
          <cell r="E337">
            <v>650097.11</v>
          </cell>
        </row>
        <row r="343">
          <cell r="E343">
            <v>57832.98</v>
          </cell>
        </row>
        <row r="380">
          <cell r="E380">
            <v>10586626.98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E15">
            <v>8321686.6699999999</v>
          </cell>
        </row>
        <row r="31">
          <cell r="E31">
            <v>2378164.71</v>
          </cell>
        </row>
        <row r="62">
          <cell r="E62">
            <v>25254.400000000001</v>
          </cell>
        </row>
        <row r="69">
          <cell r="E69">
            <v>249012.1</v>
          </cell>
        </row>
        <row r="79">
          <cell r="E79">
            <v>1129490.55</v>
          </cell>
        </row>
        <row r="329">
          <cell r="E329">
            <v>1429854.1199999999</v>
          </cell>
        </row>
        <row r="336">
          <cell r="E336">
            <v>63801721.340000004</v>
          </cell>
        </row>
        <row r="344">
          <cell r="E344">
            <v>286800.01</v>
          </cell>
        </row>
        <row r="381">
          <cell r="E381">
            <v>7667790.9400000004</v>
          </cell>
        </row>
      </sheetData>
      <sheetData sheetId="14">
        <row r="155">
          <cell r="E155">
            <v>2505319.7799999998</v>
          </cell>
        </row>
        <row r="287">
          <cell r="E287">
            <v>1542040</v>
          </cell>
        </row>
        <row r="298">
          <cell r="E298">
            <v>125556.31000000001</v>
          </cell>
        </row>
        <row r="328">
          <cell r="E328">
            <v>0</v>
          </cell>
        </row>
        <row r="342">
          <cell r="E342">
            <v>8824558.0499999989</v>
          </cell>
        </row>
        <row r="356">
          <cell r="E356">
            <v>56900860.670000002</v>
          </cell>
        </row>
        <row r="364">
          <cell r="E36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367">
          <cell r="E367">
            <v>2844567.1599999997</v>
          </cell>
        </row>
      </sheetData>
      <sheetData sheetId="22">
        <row r="15">
          <cell r="E15">
            <v>8461820</v>
          </cell>
        </row>
        <row r="16">
          <cell r="E16">
            <v>10291189.800000001</v>
          </cell>
        </row>
        <row r="17">
          <cell r="E17">
            <v>947535.03</v>
          </cell>
        </row>
        <row r="18">
          <cell r="E18">
            <v>1033837.09</v>
          </cell>
        </row>
        <row r="19">
          <cell r="E19">
            <v>1129821.57</v>
          </cell>
        </row>
        <row r="21">
          <cell r="E21">
            <v>841068.23</v>
          </cell>
        </row>
        <row r="22">
          <cell r="E22">
            <v>0</v>
          </cell>
        </row>
        <row r="23">
          <cell r="E23">
            <v>195200</v>
          </cell>
        </row>
        <row r="24">
          <cell r="E24">
            <v>3271</v>
          </cell>
        </row>
        <row r="25">
          <cell r="E25">
            <v>0</v>
          </cell>
        </row>
        <row r="26">
          <cell r="E26">
            <v>1268771.17</v>
          </cell>
        </row>
        <row r="27">
          <cell r="E27">
            <v>361658.2</v>
          </cell>
        </row>
        <row r="28">
          <cell r="E28">
            <v>883580.8</v>
          </cell>
        </row>
        <row r="29">
          <cell r="E29">
            <v>0</v>
          </cell>
        </row>
        <row r="31">
          <cell r="E31">
            <v>847367.15</v>
          </cell>
        </row>
        <row r="32">
          <cell r="E32">
            <v>41064</v>
          </cell>
        </row>
        <row r="33">
          <cell r="E33">
            <v>18000</v>
          </cell>
        </row>
        <row r="34">
          <cell r="E34">
            <v>0</v>
          </cell>
        </row>
        <row r="35">
          <cell r="E35">
            <v>86614.22</v>
          </cell>
        </row>
        <row r="36">
          <cell r="E36">
            <v>0</v>
          </cell>
        </row>
        <row r="37">
          <cell r="E37">
            <v>625040</v>
          </cell>
        </row>
        <row r="38">
          <cell r="E38">
            <v>343244.14</v>
          </cell>
        </row>
        <row r="40">
          <cell r="E40">
            <v>0</v>
          </cell>
        </row>
        <row r="42">
          <cell r="E42">
            <v>1478222.02</v>
          </cell>
        </row>
        <row r="43">
          <cell r="E43">
            <v>20000000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9579771.3500000015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licaciones Financieras Marzo "/>
      <sheetName val="Formato Presentacion Mar 24 (D)"/>
    </sheetNames>
    <sheetDataSet>
      <sheetData sheetId="0"/>
      <sheetData sheetId="1">
        <row r="15">
          <cell r="E15">
            <v>9306919.8300000001</v>
          </cell>
        </row>
        <row r="16">
          <cell r="E16">
            <v>2265489.48</v>
          </cell>
        </row>
        <row r="17">
          <cell r="E17">
            <v>885598.88</v>
          </cell>
        </row>
        <row r="18">
          <cell r="E18">
            <v>436894.33</v>
          </cell>
        </row>
        <row r="19">
          <cell r="E19">
            <v>1138292.1299999999</v>
          </cell>
        </row>
        <row r="21">
          <cell r="E21">
            <v>854012.27</v>
          </cell>
        </row>
        <row r="22">
          <cell r="E22">
            <v>271400</v>
          </cell>
        </row>
        <row r="23">
          <cell r="E23">
            <v>473254.56</v>
          </cell>
        </row>
        <row r="24">
          <cell r="E24">
            <v>264</v>
          </cell>
        </row>
        <row r="25">
          <cell r="E25">
            <v>0</v>
          </cell>
        </row>
        <row r="26">
          <cell r="E26">
            <v>727963.21</v>
          </cell>
        </row>
        <row r="27">
          <cell r="E27">
            <v>162740.95000000001</v>
          </cell>
        </row>
        <row r="29">
          <cell r="E29">
            <v>0</v>
          </cell>
        </row>
        <row r="31">
          <cell r="E31">
            <v>67739.64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13797.5</v>
          </cell>
        </row>
        <row r="35">
          <cell r="E35">
            <v>0</v>
          </cell>
        </row>
        <row r="36">
          <cell r="E36">
            <v>0</v>
          </cell>
        </row>
        <row r="40">
          <cell r="E40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8189127.8100000005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BBFF-ADA9-49E0-8598-9159DCAEB1EE}">
  <sheetPr>
    <tabColor rgb="FF92D050"/>
  </sheetPr>
  <dimension ref="A1:N79"/>
  <sheetViews>
    <sheetView tabSelected="1" topLeftCell="A33" zoomScale="96" zoomScaleNormal="96" workbookViewId="0">
      <selection activeCell="E75" sqref="E75"/>
    </sheetView>
  </sheetViews>
  <sheetFormatPr baseColWidth="10" defaultColWidth="9.140625" defaultRowHeight="15" x14ac:dyDescent="0.25"/>
  <cols>
    <col min="1" max="1" width="39.5703125" style="1" customWidth="1"/>
    <col min="2" max="2" width="24.42578125" style="1" customWidth="1"/>
    <col min="3" max="3" width="16.85546875" style="1" customWidth="1"/>
    <col min="4" max="4" width="16.42578125" style="1" customWidth="1"/>
    <col min="5" max="5" width="18.140625" style="1" customWidth="1"/>
    <col min="6" max="6" width="16.140625" style="1" customWidth="1"/>
    <col min="7" max="7" width="18.42578125" style="1" customWidth="1"/>
    <col min="8" max="8" width="17.85546875" style="1" customWidth="1"/>
    <col min="9" max="9" width="18.7109375" style="1" customWidth="1"/>
    <col min="10" max="10" width="20.28515625" style="1" customWidth="1"/>
    <col min="11" max="11" width="24.42578125" style="1" customWidth="1"/>
    <col min="12" max="12" width="27.85546875" style="1" customWidth="1"/>
    <col min="13" max="13" width="20.42578125" style="1" bestFit="1" customWidth="1"/>
    <col min="14" max="14" width="21.7109375" style="1" bestFit="1" customWidth="1"/>
    <col min="15" max="16384" width="9.140625" style="1"/>
  </cols>
  <sheetData>
    <row r="1" spans="1:14" ht="21.75" customHeight="1" x14ac:dyDescent="0.25"/>
    <row r="2" spans="1:14" ht="21" customHeight="1" x14ac:dyDescent="0.25"/>
    <row r="3" spans="1:14" ht="21" customHeight="1" x14ac:dyDescent="0.25"/>
    <row r="5" spans="1:14" ht="21" customHeight="1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</row>
    <row r="6" spans="1:14" ht="18" customHeight="1" x14ac:dyDescent="0.25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</row>
    <row r="7" spans="1:14" ht="25.5" customHeight="1" x14ac:dyDescent="0.25">
      <c r="A7" s="53" t="s">
        <v>2</v>
      </c>
      <c r="B7" s="53"/>
      <c r="C7" s="53"/>
      <c r="D7" s="53"/>
      <c r="E7" s="53"/>
      <c r="F7" s="53"/>
      <c r="G7" s="53"/>
      <c r="H7" s="53"/>
      <c r="I7" s="53"/>
      <c r="J7" s="53"/>
    </row>
    <row r="8" spans="1:14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4" s="5" customFormat="1" ht="33.75" customHeight="1" x14ac:dyDescent="0.2">
      <c r="A9" s="3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4" t="s">
        <v>11</v>
      </c>
      <c r="J9" s="4" t="s">
        <v>12</v>
      </c>
    </row>
    <row r="10" spans="1:14" s="8" customFormat="1" ht="22.5" customHeight="1" x14ac:dyDescent="0.25">
      <c r="A10" s="6" t="s">
        <v>13</v>
      </c>
      <c r="B10" s="7"/>
      <c r="C10" s="7"/>
      <c r="D10" s="7"/>
      <c r="E10" s="7"/>
      <c r="F10" s="7"/>
      <c r="G10" s="7"/>
      <c r="H10" s="7"/>
      <c r="I10" s="7"/>
      <c r="J10" s="7"/>
    </row>
    <row r="11" spans="1:14" ht="18" customHeight="1" x14ac:dyDescent="0.25">
      <c r="A11" s="9" t="s">
        <v>14</v>
      </c>
      <c r="B11" s="10">
        <f t="shared" ref="B11:I11" si="0">B12+B13</f>
        <v>2131900000</v>
      </c>
      <c r="C11" s="10">
        <f t="shared" si="0"/>
        <v>784403928.50999999</v>
      </c>
      <c r="D11" s="10">
        <f t="shared" si="0"/>
        <v>11321993.32</v>
      </c>
      <c r="E11" s="10">
        <f t="shared" si="0"/>
        <v>16678689.34</v>
      </c>
      <c r="F11" s="10">
        <f t="shared" si="0"/>
        <v>17150386.010000002</v>
      </c>
      <c r="G11" s="10">
        <f t="shared" si="0"/>
        <v>17192057.550000001</v>
      </c>
      <c r="H11" s="10">
        <f t="shared" si="0"/>
        <v>817589180.3499999</v>
      </c>
      <c r="I11" s="10">
        <f t="shared" si="0"/>
        <v>609688797.26999998</v>
      </c>
      <c r="J11" s="10">
        <f t="shared" ref="J11:J16" si="1">SUM(C11:I11)</f>
        <v>2274025032.3499999</v>
      </c>
      <c r="K11" s="11"/>
      <c r="L11" s="12"/>
    </row>
    <row r="12" spans="1:14" s="16" customFormat="1" ht="15" customHeight="1" x14ac:dyDescent="0.2">
      <c r="A12" s="13" t="s">
        <v>15</v>
      </c>
      <c r="B12" s="14">
        <v>2091900000</v>
      </c>
      <c r="C12" s="15">
        <v>769791379</v>
      </c>
      <c r="D12" s="15">
        <v>0</v>
      </c>
      <c r="E12" s="15">
        <v>0</v>
      </c>
      <c r="F12" s="15">
        <v>0</v>
      </c>
      <c r="G12" s="15"/>
      <c r="H12" s="15">
        <v>806149415.55999994</v>
      </c>
      <c r="I12" s="15">
        <v>591948510.24000001</v>
      </c>
      <c r="J12" s="15">
        <f t="shared" si="1"/>
        <v>2167889304.8000002</v>
      </c>
      <c r="L12" s="17"/>
    </row>
    <row r="13" spans="1:14" s="16" customFormat="1" ht="15" customHeight="1" x14ac:dyDescent="0.2">
      <c r="A13" s="13" t="s">
        <v>16</v>
      </c>
      <c r="B13" s="14">
        <v>40000000</v>
      </c>
      <c r="C13" s="15">
        <v>14612549.51</v>
      </c>
      <c r="D13" s="15">
        <v>11321993.32</v>
      </c>
      <c r="E13" s="15">
        <v>16678689.34</v>
      </c>
      <c r="F13" s="15">
        <v>17150386.010000002</v>
      </c>
      <c r="G13" s="15">
        <v>17192057.550000001</v>
      </c>
      <c r="H13" s="15">
        <v>11439764.789999999</v>
      </c>
      <c r="I13" s="15">
        <v>17740287.030000001</v>
      </c>
      <c r="J13" s="15">
        <f t="shared" si="1"/>
        <v>106135727.55000001</v>
      </c>
      <c r="L13" s="17"/>
    </row>
    <row r="14" spans="1:14" ht="17.25" customHeight="1" x14ac:dyDescent="0.25">
      <c r="A14" s="9" t="s">
        <v>17</v>
      </c>
      <c r="B14" s="10">
        <f t="shared" ref="B14:I14" si="2">B15</f>
        <v>1780948360</v>
      </c>
      <c r="C14" s="10">
        <f t="shared" si="2"/>
        <v>480077.4</v>
      </c>
      <c r="D14" s="10">
        <f t="shared" si="2"/>
        <v>220726</v>
      </c>
      <c r="E14" s="10">
        <f t="shared" si="2"/>
        <v>239650</v>
      </c>
      <c r="F14" s="10">
        <f t="shared" si="2"/>
        <v>287668.15000000002</v>
      </c>
      <c r="G14" s="10">
        <f t="shared" si="2"/>
        <v>225593.67</v>
      </c>
      <c r="H14" s="10">
        <f t="shared" si="2"/>
        <v>235150.76</v>
      </c>
      <c r="I14" s="10">
        <f t="shared" si="2"/>
        <v>267176.46000000002</v>
      </c>
      <c r="J14" s="10">
        <f t="shared" si="1"/>
        <v>1956042.44</v>
      </c>
      <c r="K14" s="11"/>
      <c r="L14" s="12"/>
    </row>
    <row r="15" spans="1:14" s="16" customFormat="1" ht="15" customHeight="1" x14ac:dyDescent="0.2">
      <c r="A15" s="13" t="s">
        <v>18</v>
      </c>
      <c r="B15" s="14">
        <v>1780948360</v>
      </c>
      <c r="C15" s="15">
        <v>480077.4</v>
      </c>
      <c r="D15" s="15">
        <v>220726</v>
      </c>
      <c r="E15" s="15">
        <v>239650</v>
      </c>
      <c r="F15" s="15">
        <v>287668.15000000002</v>
      </c>
      <c r="G15" s="15">
        <v>225593.67</v>
      </c>
      <c r="H15" s="15">
        <v>235150.76</v>
      </c>
      <c r="I15" s="15">
        <v>267176.46000000002</v>
      </c>
      <c r="J15" s="15">
        <f t="shared" si="1"/>
        <v>1956042.44</v>
      </c>
      <c r="K15" s="17"/>
      <c r="L15" s="17"/>
    </row>
    <row r="16" spans="1:14" s="8" customFormat="1" ht="18.75" customHeight="1" x14ac:dyDescent="0.25">
      <c r="A16" s="18" t="s">
        <v>19</v>
      </c>
      <c r="B16" s="19">
        <f>B11+B14</f>
        <v>3912848360</v>
      </c>
      <c r="C16" s="19">
        <f>C11+C14</f>
        <v>784884005.90999997</v>
      </c>
      <c r="D16" s="19">
        <f>D11+D14</f>
        <v>11542719.32</v>
      </c>
      <c r="E16" s="19">
        <f>+E14+E11</f>
        <v>16918339.34</v>
      </c>
      <c r="F16" s="19">
        <f>+F14+F11</f>
        <v>17438054.16</v>
      </c>
      <c r="G16" s="19">
        <f>(G11+G14)</f>
        <v>17417651.220000003</v>
      </c>
      <c r="H16" s="19">
        <f>(H11+H14)</f>
        <v>817824331.1099999</v>
      </c>
      <c r="I16" s="19">
        <f>(I11+I14)</f>
        <v>609955973.73000002</v>
      </c>
      <c r="J16" s="10">
        <f t="shared" si="1"/>
        <v>2275981074.79</v>
      </c>
      <c r="K16" s="20"/>
      <c r="L16" s="21"/>
      <c r="N16" s="20"/>
    </row>
    <row r="17" spans="1:14" ht="12.75" customHeight="1" x14ac:dyDescent="0.25">
      <c r="A17" s="18"/>
      <c r="B17" s="19"/>
      <c r="C17" s="19"/>
      <c r="D17" s="19"/>
      <c r="E17" s="22"/>
      <c r="F17" s="22"/>
      <c r="G17" s="22"/>
      <c r="H17" s="22"/>
      <c r="I17" s="15"/>
      <c r="J17" s="10"/>
      <c r="L17" s="17"/>
      <c r="N17" s="20"/>
    </row>
    <row r="18" spans="1:14" s="25" customFormat="1" ht="18.75" customHeight="1" x14ac:dyDescent="0.25">
      <c r="A18" s="6" t="s">
        <v>20</v>
      </c>
      <c r="B18" s="23"/>
      <c r="C18" s="23"/>
      <c r="D18" s="23"/>
      <c r="E18" s="24"/>
      <c r="F18" s="24"/>
      <c r="G18" s="24"/>
      <c r="H18" s="24"/>
      <c r="I18" s="15"/>
      <c r="J18" s="10"/>
      <c r="K18" s="20"/>
      <c r="L18" s="21"/>
      <c r="N18" s="20"/>
    </row>
    <row r="19" spans="1:14" s="26" customFormat="1" ht="22.5" customHeight="1" x14ac:dyDescent="0.25">
      <c r="A19" s="9" t="s">
        <v>21</v>
      </c>
      <c r="B19" s="10">
        <f t="shared" ref="B19:G19" si="3">SUM(B20:B24)</f>
        <v>350042500</v>
      </c>
      <c r="C19" s="10">
        <f t="shared" si="3"/>
        <v>11854652.59</v>
      </c>
      <c r="D19" s="10">
        <f t="shared" si="3"/>
        <v>12103608.43</v>
      </c>
      <c r="E19" s="10">
        <f t="shared" si="3"/>
        <v>14033194.650000002</v>
      </c>
      <c r="F19" s="10">
        <f t="shared" si="3"/>
        <v>21864203.490000002</v>
      </c>
      <c r="G19" s="10">
        <f t="shared" si="3"/>
        <v>14167318.609999999</v>
      </c>
      <c r="H19" s="10">
        <v>23662152.109999999</v>
      </c>
      <c r="I19" s="10">
        <f>SUM(I20:I24)</f>
        <v>13013600.369999999</v>
      </c>
      <c r="J19" s="10">
        <f t="shared" ref="J19:J58" si="4">SUM(C19:I19)</f>
        <v>110698730.25000001</v>
      </c>
      <c r="K19" s="11"/>
      <c r="L19" s="12"/>
      <c r="N19" s="11"/>
    </row>
    <row r="20" spans="1:14" s="16" customFormat="1" ht="16.5" customHeight="1" x14ac:dyDescent="0.2">
      <c r="A20" s="13" t="s">
        <v>22</v>
      </c>
      <c r="B20" s="27">
        <v>208495000</v>
      </c>
      <c r="C20" s="28">
        <f>('[1]Formato Presentacion En'!E14)</f>
        <v>8567197.4199999999</v>
      </c>
      <c r="D20" s="28">
        <f>('[1]Detalle Ejecucion Febrero 2 (2)'!E15)</f>
        <v>8321686.6699999999</v>
      </c>
      <c r="E20" s="28">
        <f>('[2]Formato Presentacion Mar 24 (D)'!E15)</f>
        <v>9306919.8300000001</v>
      </c>
      <c r="F20" s="28">
        <f>('[1]Formato Presentacion Abril 24'!E15)</f>
        <v>8461820</v>
      </c>
      <c r="G20" s="28">
        <v>8784425.9100000001</v>
      </c>
      <c r="H20" s="28">
        <v>8794569.5399999991</v>
      </c>
      <c r="I20" s="29">
        <v>8364520</v>
      </c>
      <c r="J20" s="15">
        <f t="shared" si="4"/>
        <v>60601139.369999997</v>
      </c>
      <c r="K20" s="17"/>
      <c r="L20" s="17"/>
      <c r="N20" s="17"/>
    </row>
    <row r="21" spans="1:14" s="16" customFormat="1" ht="16.5" customHeight="1" x14ac:dyDescent="0.2">
      <c r="A21" s="13" t="s">
        <v>23</v>
      </c>
      <c r="B21" s="27">
        <v>51895000</v>
      </c>
      <c r="C21" s="28">
        <f>('[1] Detalle Ejecucion Enero 24'!E33)</f>
        <v>2134281.4299999997</v>
      </c>
      <c r="D21" s="28">
        <f>('[1]Detalle Ejecucion Febrero 2 (2)'!E31)</f>
        <v>2378164.71</v>
      </c>
      <c r="E21" s="28">
        <f>('[2]Formato Presentacion Mar 24 (D)'!E16)</f>
        <v>2265489.48</v>
      </c>
      <c r="F21" s="28">
        <f>'[1]Formato Presentacion Abril 24'!E16</f>
        <v>10291189.800000001</v>
      </c>
      <c r="G21" s="28">
        <v>2010859.43</v>
      </c>
      <c r="H21" s="28">
        <v>2626461.5</v>
      </c>
      <c r="I21" s="29">
        <v>2258135.73</v>
      </c>
      <c r="J21" s="15">
        <f t="shared" si="4"/>
        <v>23964582.080000002</v>
      </c>
      <c r="K21" s="17"/>
      <c r="L21" s="17"/>
      <c r="N21" s="17"/>
    </row>
    <row r="22" spans="1:14" s="16" customFormat="1" ht="18" customHeight="1" x14ac:dyDescent="0.2">
      <c r="A22" s="13" t="s">
        <v>24</v>
      </c>
      <c r="B22" s="27">
        <v>5420000</v>
      </c>
      <c r="C22" s="28">
        <v>38156.910000000003</v>
      </c>
      <c r="D22" s="28">
        <f>('[1]Detalle Ejecucion Febrero 2 (2)'!E62)</f>
        <v>25254.400000000001</v>
      </c>
      <c r="E22" s="28">
        <f>('[2]Formato Presentacion Mar 24 (D)'!E17)</f>
        <v>885598.88</v>
      </c>
      <c r="F22" s="28">
        <f>('[1]Formato Presentacion Abril 24'!E17)</f>
        <v>947535.03</v>
      </c>
      <c r="G22" s="28">
        <v>915322.08</v>
      </c>
      <c r="H22" s="28">
        <v>88516</v>
      </c>
      <c r="I22" s="29">
        <v>870000</v>
      </c>
      <c r="J22" s="15">
        <f t="shared" si="4"/>
        <v>3770383.3000000003</v>
      </c>
      <c r="K22" s="17"/>
      <c r="L22" s="17"/>
      <c r="N22" s="17"/>
    </row>
    <row r="23" spans="1:14" s="16" customFormat="1" ht="18" customHeight="1" x14ac:dyDescent="0.2">
      <c r="A23" s="13" t="s">
        <v>25</v>
      </c>
      <c r="B23" s="27">
        <v>58232500</v>
      </c>
      <c r="C23" s="28">
        <v>0</v>
      </c>
      <c r="D23" s="28">
        <f>('[1]Detalle Ejecucion Febrero 2 (2)'!E69)</f>
        <v>249012.1</v>
      </c>
      <c r="E23" s="28">
        <f>('[2]Formato Presentacion Mar 24 (D)'!E18)</f>
        <v>436894.33</v>
      </c>
      <c r="F23" s="28">
        <f>('[1]Formato Presentacion Abril 24'!E18)</f>
        <v>1033837.09</v>
      </c>
      <c r="G23" s="28">
        <v>759468.03</v>
      </c>
      <c r="H23" s="28">
        <v>10462990.43</v>
      </c>
      <c r="I23" s="29">
        <v>385146.87</v>
      </c>
      <c r="J23" s="15">
        <f t="shared" si="4"/>
        <v>13327348.85</v>
      </c>
      <c r="K23" s="17"/>
      <c r="L23" s="17"/>
      <c r="N23" s="17"/>
    </row>
    <row r="24" spans="1:14" s="16" customFormat="1" ht="18" customHeight="1" x14ac:dyDescent="0.2">
      <c r="A24" s="13" t="s">
        <v>26</v>
      </c>
      <c r="B24" s="27">
        <v>26000000</v>
      </c>
      <c r="C24" s="28">
        <v>1115016.83</v>
      </c>
      <c r="D24" s="28">
        <f>('[1]Detalle Ejecucion Febrero 2 (2)'!E79)</f>
        <v>1129490.55</v>
      </c>
      <c r="E24" s="28">
        <f>('[2]Formato Presentacion Mar 24 (D)'!E19)</f>
        <v>1138292.1299999999</v>
      </c>
      <c r="F24" s="28">
        <f>('[1]Formato Presentacion Abril 24'!E19)</f>
        <v>1129821.57</v>
      </c>
      <c r="G24" s="28">
        <v>1697243.16</v>
      </c>
      <c r="H24" s="28">
        <v>1689614.64</v>
      </c>
      <c r="I24" s="29">
        <v>1135797.77</v>
      </c>
      <c r="J24" s="15">
        <f t="shared" si="4"/>
        <v>9035276.6500000004</v>
      </c>
      <c r="K24" s="17"/>
      <c r="L24" s="17"/>
      <c r="N24" s="17"/>
    </row>
    <row r="25" spans="1:14" ht="21" customHeight="1" x14ac:dyDescent="0.25">
      <c r="A25" s="9" t="s">
        <v>27</v>
      </c>
      <c r="B25" s="10">
        <f t="shared" ref="B25:G25" si="5">SUM(B26:B34)</f>
        <v>526664000</v>
      </c>
      <c r="C25" s="10">
        <f t="shared" si="5"/>
        <v>6390603.4100000001</v>
      </c>
      <c r="D25" s="10">
        <f t="shared" si="5"/>
        <v>4502907.2799999993</v>
      </c>
      <c r="E25" s="10">
        <f t="shared" si="5"/>
        <v>4994954.7699999996</v>
      </c>
      <c r="F25" s="10">
        <f t="shared" si="5"/>
        <v>3553549.4000000004</v>
      </c>
      <c r="G25" s="10">
        <f t="shared" si="5"/>
        <v>4344843.9399999995</v>
      </c>
      <c r="H25" s="10">
        <v>8372963.7999999998</v>
      </c>
      <c r="I25" s="10">
        <f>SUM(I26:I34)</f>
        <v>5602784.1200000001</v>
      </c>
      <c r="J25" s="10">
        <f t="shared" si="4"/>
        <v>37762606.719999999</v>
      </c>
      <c r="K25" s="11"/>
      <c r="L25" s="12"/>
      <c r="N25" s="11"/>
    </row>
    <row r="26" spans="1:14" s="16" customFormat="1" ht="18" customHeight="1" x14ac:dyDescent="0.2">
      <c r="A26" s="13" t="s">
        <v>28</v>
      </c>
      <c r="B26" s="28">
        <v>17544000</v>
      </c>
      <c r="C26" s="28">
        <f>('[1]Formato Presentacion En'!E20)</f>
        <v>851222.48</v>
      </c>
      <c r="D26" s="28">
        <v>965160.21000000008</v>
      </c>
      <c r="E26" s="28">
        <f>('[2]Formato Presentacion Mar 24 (D)'!E21)</f>
        <v>854012.27</v>
      </c>
      <c r="F26" s="28">
        <f>('[1]Formato Presentacion Abril 24'!E21)</f>
        <v>841068.23</v>
      </c>
      <c r="G26" s="28">
        <v>905793.61</v>
      </c>
      <c r="H26" s="28">
        <v>904955.79999999993</v>
      </c>
      <c r="I26" s="15">
        <v>911401.99000000011</v>
      </c>
      <c r="J26" s="15">
        <f t="shared" si="4"/>
        <v>6233614.5899999999</v>
      </c>
      <c r="K26" s="17"/>
      <c r="L26" s="17"/>
      <c r="N26" s="17"/>
    </row>
    <row r="27" spans="1:14" s="16" customFormat="1" ht="15.75" customHeight="1" x14ac:dyDescent="0.2">
      <c r="A27" s="30" t="s">
        <v>29</v>
      </c>
      <c r="B27" s="28">
        <v>80500000</v>
      </c>
      <c r="C27" s="28">
        <f>('[1] Detalle Ejecucion Enero 24'!E92)</f>
        <v>0</v>
      </c>
      <c r="D27" s="28">
        <v>204977.8</v>
      </c>
      <c r="E27" s="28">
        <f>('[2]Formato Presentacion Mar 24 (D)'!E22)</f>
        <v>271400</v>
      </c>
      <c r="F27" s="28">
        <f>('[1]Formato Presentacion Abril 24'!E22)</f>
        <v>0</v>
      </c>
      <c r="G27" s="28">
        <v>149211</v>
      </c>
      <c r="H27" s="28">
        <v>1180</v>
      </c>
      <c r="I27" s="15">
        <v>70800</v>
      </c>
      <c r="J27" s="15">
        <f t="shared" si="4"/>
        <v>697568.8</v>
      </c>
      <c r="K27" s="17"/>
      <c r="L27" s="17"/>
      <c r="N27" s="17"/>
    </row>
    <row r="28" spans="1:14" s="16" customFormat="1" ht="18" customHeight="1" x14ac:dyDescent="0.2">
      <c r="A28" s="13" t="s">
        <v>30</v>
      </c>
      <c r="B28" s="28">
        <v>22440000</v>
      </c>
      <c r="C28" s="28">
        <f>('[1] Detalle Ejecucion Enero 24'!E97)</f>
        <v>1022803.21</v>
      </c>
      <c r="D28" s="28">
        <v>1093990</v>
      </c>
      <c r="E28" s="28">
        <f>('[2]Formato Presentacion Mar 24 (D)'!E23)</f>
        <v>473254.56</v>
      </c>
      <c r="F28" s="28">
        <f>('[1]Formato Presentacion Abril 24'!E23)</f>
        <v>195200</v>
      </c>
      <c r="G28" s="28">
        <v>63603.21</v>
      </c>
      <c r="H28" s="28">
        <v>1316491.1000000001</v>
      </c>
      <c r="I28" s="15">
        <v>1979144.67</v>
      </c>
      <c r="J28" s="15">
        <f t="shared" si="4"/>
        <v>6144486.75</v>
      </c>
      <c r="K28" s="17"/>
      <c r="L28" s="31"/>
      <c r="N28" s="17"/>
    </row>
    <row r="29" spans="1:14" s="16" customFormat="1" ht="18" customHeight="1" x14ac:dyDescent="0.2">
      <c r="A29" s="13" t="s">
        <v>31</v>
      </c>
      <c r="B29" s="28">
        <v>900000</v>
      </c>
      <c r="C29" s="28">
        <f>('[1] Detalle Ejecucion Enero 24'!E106)</f>
        <v>228</v>
      </c>
      <c r="D29" s="28">
        <v>114</v>
      </c>
      <c r="E29" s="28">
        <f>('[2]Formato Presentacion Mar 24 (D)'!E24)</f>
        <v>264</v>
      </c>
      <c r="F29" s="28">
        <f>('[1]Formato Presentacion Abril 24'!E24)</f>
        <v>3271</v>
      </c>
      <c r="G29" s="28">
        <v>151000</v>
      </c>
      <c r="H29" s="28">
        <v>874</v>
      </c>
      <c r="I29" s="15">
        <v>250</v>
      </c>
      <c r="J29" s="15">
        <f t="shared" si="4"/>
        <v>156001</v>
      </c>
      <c r="K29" s="17"/>
      <c r="L29" s="17"/>
      <c r="N29" s="17"/>
    </row>
    <row r="30" spans="1:14" s="16" customFormat="1" ht="18" customHeight="1" x14ac:dyDescent="0.2">
      <c r="A30" s="13" t="s">
        <v>32</v>
      </c>
      <c r="B30" s="28">
        <v>11800000</v>
      </c>
      <c r="C30" s="28">
        <v>91943.24</v>
      </c>
      <c r="D30" s="28">
        <v>0</v>
      </c>
      <c r="E30" s="28">
        <f>('[2]Formato Presentacion Mar 24 (D)'!E25)</f>
        <v>0</v>
      </c>
      <c r="F30" s="28">
        <f>('[1]Formato Presentacion Abril 24'!E25)</f>
        <v>0</v>
      </c>
      <c r="G30" s="28">
        <v>0</v>
      </c>
      <c r="H30" s="28">
        <v>1935812.5</v>
      </c>
      <c r="I30" s="15">
        <v>0</v>
      </c>
      <c r="J30" s="15">
        <f t="shared" si="4"/>
        <v>2027755.74</v>
      </c>
      <c r="K30" s="17"/>
      <c r="L30" s="17"/>
      <c r="N30" s="17"/>
    </row>
    <row r="31" spans="1:14" s="16" customFormat="1" ht="18" customHeight="1" x14ac:dyDescent="0.2">
      <c r="A31" s="13" t="s">
        <v>33</v>
      </c>
      <c r="B31" s="28">
        <v>15590000</v>
      </c>
      <c r="C31" s="28">
        <f>('[1] Detalle Ejecucion Enero 24'!E126)</f>
        <v>911849.16</v>
      </c>
      <c r="D31" s="28">
        <v>729413.6399999999</v>
      </c>
      <c r="E31" s="28">
        <f>('[2]Formato Presentacion Mar 24 (D)'!E26)</f>
        <v>727963.21</v>
      </c>
      <c r="F31" s="28">
        <f>('[1]Formato Presentacion Abril 24'!E26)</f>
        <v>1268771.17</v>
      </c>
      <c r="G31" s="28">
        <v>767495.23</v>
      </c>
      <c r="H31" s="28">
        <v>1050829.29</v>
      </c>
      <c r="I31" s="15">
        <v>767356.15</v>
      </c>
      <c r="J31" s="15">
        <f t="shared" si="4"/>
        <v>6223677.8500000006</v>
      </c>
      <c r="K31" s="17"/>
      <c r="L31" s="17"/>
      <c r="N31" s="17"/>
    </row>
    <row r="32" spans="1:14" s="16" customFormat="1" ht="24.95" customHeight="1" x14ac:dyDescent="0.2">
      <c r="A32" s="30" t="s">
        <v>34</v>
      </c>
      <c r="B32" s="28">
        <v>76200000</v>
      </c>
      <c r="C32" s="28">
        <v>0</v>
      </c>
      <c r="D32" s="28">
        <v>290043.5</v>
      </c>
      <c r="E32" s="28">
        <f>('[2]Formato Presentacion Mar 24 (D)'!E27)</f>
        <v>162740.95000000001</v>
      </c>
      <c r="F32" s="28">
        <f>('[1]Formato Presentacion Abril 24'!E27)</f>
        <v>361658.2</v>
      </c>
      <c r="G32" s="28">
        <v>6844</v>
      </c>
      <c r="H32" s="28">
        <v>494677.24</v>
      </c>
      <c r="I32" s="15">
        <v>245343.26</v>
      </c>
      <c r="J32" s="15">
        <f t="shared" si="4"/>
        <v>1561307.1500000001</v>
      </c>
      <c r="K32" s="17"/>
      <c r="L32" s="17"/>
      <c r="N32" s="17"/>
    </row>
    <row r="33" spans="1:14" s="16" customFormat="1" ht="27" customHeight="1" x14ac:dyDescent="0.2">
      <c r="A33" s="30" t="s">
        <v>35</v>
      </c>
      <c r="B33" s="28">
        <v>294690000</v>
      </c>
      <c r="C33" s="28">
        <f>('[1] Detalle Ejecucion Enero 24'!E151)</f>
        <v>3512557.32</v>
      </c>
      <c r="D33" s="28">
        <v>1005019.25</v>
      </c>
      <c r="E33" s="28">
        <f>('[1]Detalle Ejecucion Marzo 24'!E155)</f>
        <v>2505319.7799999998</v>
      </c>
      <c r="F33" s="28">
        <f>('[1]Formato Presentacion Abril 24'!E28)</f>
        <v>883580.8</v>
      </c>
      <c r="G33" s="28">
        <v>2300896.89</v>
      </c>
      <c r="H33" s="28">
        <v>1713778.38</v>
      </c>
      <c r="I33" s="15">
        <v>1628488.05</v>
      </c>
      <c r="J33" s="15">
        <f t="shared" si="4"/>
        <v>13549640.469999999</v>
      </c>
      <c r="K33" s="17"/>
      <c r="L33" s="17"/>
      <c r="N33" s="17"/>
    </row>
    <row r="34" spans="1:14" s="16" customFormat="1" ht="18" customHeight="1" x14ac:dyDescent="0.2">
      <c r="A34" s="13" t="s">
        <v>36</v>
      </c>
      <c r="B34" s="28">
        <v>7000000</v>
      </c>
      <c r="C34" s="28">
        <v>0</v>
      </c>
      <c r="D34" s="28">
        <v>214188.88</v>
      </c>
      <c r="E34" s="28">
        <f>'[2]Formato Presentacion Mar 24 (D)'!E29</f>
        <v>0</v>
      </c>
      <c r="F34" s="28">
        <f>('[1]Formato Presentacion Abril 24'!E29)</f>
        <v>0</v>
      </c>
      <c r="G34" s="28">
        <v>0</v>
      </c>
      <c r="H34" s="28">
        <v>954365.49</v>
      </c>
      <c r="I34" s="15">
        <v>0</v>
      </c>
      <c r="J34" s="15">
        <f t="shared" si="4"/>
        <v>1168554.3700000001</v>
      </c>
      <c r="K34" s="17"/>
      <c r="L34" s="17"/>
      <c r="N34" s="17"/>
    </row>
    <row r="35" spans="1:14" ht="20.25" customHeight="1" x14ac:dyDescent="0.25">
      <c r="A35" s="9" t="s">
        <v>37</v>
      </c>
      <c r="B35" s="10">
        <f t="shared" ref="B35:I35" si="6">SUM(B36:B43)</f>
        <v>37826817</v>
      </c>
      <c r="C35" s="32">
        <f t="shared" si="6"/>
        <v>1080833.29</v>
      </c>
      <c r="D35" s="10">
        <f t="shared" si="6"/>
        <v>2846483.06</v>
      </c>
      <c r="E35" s="10">
        <f t="shared" si="6"/>
        <v>1749133.45</v>
      </c>
      <c r="F35" s="10">
        <f t="shared" si="6"/>
        <v>1961329.5100000002</v>
      </c>
      <c r="G35" s="10">
        <f t="shared" si="6"/>
        <v>1933569.6340000001</v>
      </c>
      <c r="H35" s="10">
        <f t="shared" si="6"/>
        <v>1401503.18</v>
      </c>
      <c r="I35" s="10">
        <f t="shared" si="6"/>
        <v>4602978.8499999996</v>
      </c>
      <c r="J35" s="10">
        <f t="shared" si="4"/>
        <v>15575830.973999999</v>
      </c>
      <c r="K35" s="11"/>
      <c r="L35" s="12"/>
      <c r="N35" s="11"/>
    </row>
    <row r="36" spans="1:14" s="16" customFormat="1" ht="18" customHeight="1" x14ac:dyDescent="0.2">
      <c r="A36" s="33" t="s">
        <v>38</v>
      </c>
      <c r="B36" s="28">
        <v>3550000</v>
      </c>
      <c r="C36" s="28">
        <f>('[1] Detalle Ejecucion Enero 24'!E200)</f>
        <v>85083.610000000015</v>
      </c>
      <c r="D36" s="28">
        <v>437595.59</v>
      </c>
      <c r="E36" s="28">
        <f>('[2]Formato Presentacion Mar 24 (D)'!E31)</f>
        <v>67739.64</v>
      </c>
      <c r="F36" s="28">
        <f>('[1]Formato Presentacion Abril 24'!E31)</f>
        <v>847367.15</v>
      </c>
      <c r="G36" s="28">
        <v>132463.15400000001</v>
      </c>
      <c r="H36" s="28">
        <v>84094.180000000008</v>
      </c>
      <c r="I36" s="15">
        <v>386318.9</v>
      </c>
      <c r="J36" s="15">
        <f t="shared" si="4"/>
        <v>2040662.2240000004</v>
      </c>
      <c r="K36" s="17"/>
      <c r="L36" s="17"/>
      <c r="N36" s="17"/>
    </row>
    <row r="37" spans="1:14" s="16" customFormat="1" ht="18" customHeight="1" x14ac:dyDescent="0.2">
      <c r="A37" s="34" t="s">
        <v>39</v>
      </c>
      <c r="B37" s="28">
        <v>4700000</v>
      </c>
      <c r="C37" s="28">
        <v>0</v>
      </c>
      <c r="D37" s="28">
        <v>0</v>
      </c>
      <c r="E37" s="28">
        <f>('[2]Formato Presentacion Mar 24 (D)'!E32)</f>
        <v>0</v>
      </c>
      <c r="F37" s="28">
        <f>('[1]Formato Presentacion Abril 24'!E32)</f>
        <v>41064</v>
      </c>
      <c r="G37" s="28">
        <v>945593</v>
      </c>
      <c r="H37" s="28">
        <v>0</v>
      </c>
      <c r="I37" s="15">
        <v>0</v>
      </c>
      <c r="J37" s="15">
        <f t="shared" si="4"/>
        <v>986657</v>
      </c>
      <c r="K37" s="17"/>
      <c r="L37" s="17"/>
      <c r="N37" s="17"/>
    </row>
    <row r="38" spans="1:14" s="16" customFormat="1" ht="24.75" customHeight="1" x14ac:dyDescent="0.2">
      <c r="A38" s="34" t="s">
        <v>40</v>
      </c>
      <c r="B38" s="28">
        <v>1800000</v>
      </c>
      <c r="C38" s="28">
        <v>0</v>
      </c>
      <c r="D38" s="28">
        <v>11100</v>
      </c>
      <c r="E38" s="28">
        <f>('[2]Formato Presentacion Mar 24 (D)'!E33)</f>
        <v>0</v>
      </c>
      <c r="F38" s="28">
        <f>('[1]Formato Presentacion Abril 24'!E33)</f>
        <v>18000</v>
      </c>
      <c r="G38" s="28">
        <v>0</v>
      </c>
      <c r="H38" s="28">
        <v>0</v>
      </c>
      <c r="I38" s="28">
        <v>0</v>
      </c>
      <c r="J38" s="15">
        <f t="shared" si="4"/>
        <v>29100</v>
      </c>
      <c r="K38" s="17"/>
      <c r="L38" s="17"/>
      <c r="N38" s="17"/>
    </row>
    <row r="39" spans="1:14" s="16" customFormat="1" ht="18" customHeight="1" x14ac:dyDescent="0.2">
      <c r="A39" s="35" t="s">
        <v>41</v>
      </c>
      <c r="B39" s="28">
        <v>200000</v>
      </c>
      <c r="C39" s="28">
        <v>0</v>
      </c>
      <c r="D39" s="28">
        <v>0</v>
      </c>
      <c r="E39" s="28">
        <f>'[2]Formato Presentacion Mar 24 (D)'!E34</f>
        <v>13797.5</v>
      </c>
      <c r="F39" s="28">
        <f>('[1]Formato Presentacion Abril 24'!E34)</f>
        <v>0</v>
      </c>
      <c r="G39" s="28">
        <v>0</v>
      </c>
      <c r="H39" s="28">
        <v>0</v>
      </c>
      <c r="I39" s="28">
        <v>0</v>
      </c>
      <c r="J39" s="15">
        <f t="shared" si="4"/>
        <v>13797.5</v>
      </c>
      <c r="K39" s="17"/>
      <c r="L39" s="17"/>
      <c r="N39" s="17"/>
    </row>
    <row r="40" spans="1:14" s="16" customFormat="1" ht="20.25" customHeight="1" x14ac:dyDescent="0.2">
      <c r="A40" s="36" t="s">
        <v>42</v>
      </c>
      <c r="B40" s="28">
        <v>1000000</v>
      </c>
      <c r="C40" s="28">
        <v>0</v>
      </c>
      <c r="D40" s="28">
        <v>0</v>
      </c>
      <c r="E40" s="28">
        <f>('[2]Formato Presentacion Mar 24 (D)'!E35)</f>
        <v>0</v>
      </c>
      <c r="F40" s="28">
        <f>('[1]Formato Presentacion Abril 24'!E35)</f>
        <v>86614.22</v>
      </c>
      <c r="G40" s="28">
        <v>0</v>
      </c>
      <c r="H40" s="28">
        <v>0</v>
      </c>
      <c r="I40" s="28">
        <v>0</v>
      </c>
      <c r="J40" s="15">
        <f t="shared" si="4"/>
        <v>86614.22</v>
      </c>
      <c r="K40" s="17"/>
      <c r="L40" s="17"/>
      <c r="N40" s="17"/>
    </row>
    <row r="41" spans="1:14" s="16" customFormat="1" ht="18" customHeight="1" x14ac:dyDescent="0.2">
      <c r="A41" s="35" t="s">
        <v>43</v>
      </c>
      <c r="B41" s="28">
        <v>150000</v>
      </c>
      <c r="C41" s="28">
        <v>0</v>
      </c>
      <c r="D41" s="28">
        <v>0</v>
      </c>
      <c r="E41" s="28">
        <f>('[2]Formato Presentacion Mar 24 (D)'!E36)</f>
        <v>0</v>
      </c>
      <c r="F41" s="28">
        <f>('[1]Formato Presentacion Abril 24'!E36)</f>
        <v>0</v>
      </c>
      <c r="G41" s="28">
        <v>0</v>
      </c>
      <c r="H41" s="28">
        <v>46610</v>
      </c>
      <c r="I41" s="28">
        <v>234348</v>
      </c>
      <c r="J41" s="15">
        <f t="shared" si="4"/>
        <v>280958</v>
      </c>
      <c r="K41" s="17"/>
      <c r="L41" s="17"/>
      <c r="N41" s="17"/>
    </row>
    <row r="42" spans="1:14" s="16" customFormat="1" ht="19.5" customHeight="1" x14ac:dyDescent="0.2">
      <c r="A42" s="36" t="s">
        <v>44</v>
      </c>
      <c r="B42" s="28">
        <v>13690000</v>
      </c>
      <c r="C42" s="28">
        <f>('[1] Detalle Ejecucion Enero 24'!E270)</f>
        <v>696891</v>
      </c>
      <c r="D42" s="28">
        <v>692040</v>
      </c>
      <c r="E42" s="28">
        <f>('[1]Detalle Ejecucion Marzo 24'!E287)</f>
        <v>1542040</v>
      </c>
      <c r="F42" s="28">
        <f>('[1]Formato Presentacion Abril 24'!E37)</f>
        <v>625040</v>
      </c>
      <c r="G42" s="28">
        <v>542640</v>
      </c>
      <c r="H42" s="28">
        <v>1232641</v>
      </c>
      <c r="I42" s="28">
        <v>542641</v>
      </c>
      <c r="J42" s="15">
        <f t="shared" si="4"/>
        <v>5873933</v>
      </c>
      <c r="K42" s="17"/>
      <c r="L42" s="17"/>
      <c r="N42" s="17"/>
    </row>
    <row r="43" spans="1:14" s="16" customFormat="1" ht="18" customHeight="1" x14ac:dyDescent="0.2">
      <c r="A43" s="36" t="s">
        <v>45</v>
      </c>
      <c r="B43" s="28">
        <v>12736817</v>
      </c>
      <c r="C43" s="28">
        <f>('[1] Detalle Ejecucion Enero 24'!E283)</f>
        <v>298858.68</v>
      </c>
      <c r="D43" s="28">
        <v>1705747.47</v>
      </c>
      <c r="E43" s="28">
        <f>('[1]Detalle Ejecucion Marzo 24'!E298)</f>
        <v>125556.31000000001</v>
      </c>
      <c r="F43" s="28">
        <f>('[1]Formato Presentacion Abril 24'!E38)</f>
        <v>343244.14</v>
      </c>
      <c r="G43" s="28">
        <v>312873.48</v>
      </c>
      <c r="H43" s="28">
        <v>38158</v>
      </c>
      <c r="I43" s="28">
        <v>3439670.95</v>
      </c>
      <c r="J43" s="15">
        <f t="shared" si="4"/>
        <v>6264109.0300000003</v>
      </c>
      <c r="K43" s="17"/>
      <c r="L43" s="17"/>
      <c r="N43" s="17"/>
    </row>
    <row r="44" spans="1:14" ht="18" customHeight="1" x14ac:dyDescent="0.25">
      <c r="A44" s="9" t="s">
        <v>46</v>
      </c>
      <c r="B44" s="10">
        <f t="shared" ref="B44:I44" si="7">SUM(B45:B45)</f>
        <v>26000000</v>
      </c>
      <c r="C44" s="10">
        <f t="shared" si="7"/>
        <v>657670.77</v>
      </c>
      <c r="D44" s="10">
        <f t="shared" si="7"/>
        <v>0</v>
      </c>
      <c r="E44" s="10">
        <f t="shared" si="7"/>
        <v>0</v>
      </c>
      <c r="F44" s="10">
        <f t="shared" si="7"/>
        <v>0</v>
      </c>
      <c r="G44" s="10">
        <f t="shared" si="7"/>
        <v>0</v>
      </c>
      <c r="H44" s="10">
        <f t="shared" si="7"/>
        <v>102700</v>
      </c>
      <c r="I44" s="10">
        <f t="shared" si="7"/>
        <v>110000000</v>
      </c>
      <c r="J44" s="10">
        <f t="shared" si="4"/>
        <v>110760370.77</v>
      </c>
      <c r="K44" s="11"/>
      <c r="L44" s="12"/>
      <c r="N44" s="11"/>
    </row>
    <row r="45" spans="1:14" s="16" customFormat="1" ht="18.75" customHeight="1" x14ac:dyDescent="0.2">
      <c r="A45" s="30" t="s">
        <v>47</v>
      </c>
      <c r="B45" s="27">
        <v>26000000</v>
      </c>
      <c r="C45" s="27">
        <f>('[1] Detalle Ejecucion Enero 24'!E322)</f>
        <v>657670.77</v>
      </c>
      <c r="D45" s="27">
        <f>('[1]Detalle Ejecucion Marzo 24'!E328)</f>
        <v>0</v>
      </c>
      <c r="E45" s="28">
        <f>('[2]Formato Presentacion Mar 24 (D)'!E40)</f>
        <v>0</v>
      </c>
      <c r="F45" s="28">
        <f>('[1]Formato Presentacion Abril 24'!E40)</f>
        <v>0</v>
      </c>
      <c r="G45" s="28">
        <v>0</v>
      </c>
      <c r="H45" s="29">
        <v>102700</v>
      </c>
      <c r="I45" s="29">
        <v>110000000</v>
      </c>
      <c r="J45" s="15">
        <f t="shared" si="4"/>
        <v>110760370.77</v>
      </c>
      <c r="K45" s="17"/>
      <c r="L45" s="17"/>
      <c r="N45" s="17"/>
    </row>
    <row r="46" spans="1:14" ht="19.5" customHeight="1" x14ac:dyDescent="0.25">
      <c r="A46" s="9" t="s">
        <v>48</v>
      </c>
      <c r="B46" s="10">
        <f t="shared" ref="B46:I46" si="8">SUM(B47:B48)</f>
        <v>2765000000</v>
      </c>
      <c r="C46" s="10">
        <f t="shared" si="8"/>
        <v>650097.11</v>
      </c>
      <c r="D46" s="10">
        <f t="shared" si="8"/>
        <v>65231575.460000001</v>
      </c>
      <c r="E46" s="10">
        <f t="shared" si="8"/>
        <v>65725418.719999999</v>
      </c>
      <c r="F46" s="10">
        <f t="shared" si="8"/>
        <v>21478222.02</v>
      </c>
      <c r="G46" s="10">
        <f t="shared" si="8"/>
        <v>650310722.34000003</v>
      </c>
      <c r="H46" s="10">
        <f t="shared" si="8"/>
        <v>45930837.780000001</v>
      </c>
      <c r="I46" s="10">
        <f t="shared" si="8"/>
        <v>16900860.670000002</v>
      </c>
      <c r="J46" s="10">
        <f t="shared" si="4"/>
        <v>866227734.10000002</v>
      </c>
      <c r="K46" s="11"/>
      <c r="L46" s="12"/>
      <c r="N46" s="11"/>
    </row>
    <row r="47" spans="1:14" s="16" customFormat="1" ht="15.75" customHeight="1" x14ac:dyDescent="0.2">
      <c r="A47" s="30" t="s">
        <v>49</v>
      </c>
      <c r="B47" s="28">
        <v>30000000</v>
      </c>
      <c r="C47" s="27">
        <f>('[1] Detalle Ejecucion Enero 24'!E337)</f>
        <v>650097.11</v>
      </c>
      <c r="D47" s="27">
        <f>('[1]Detalle Ejecucion Febrero 2 (2)'!E329)</f>
        <v>1429854.1199999999</v>
      </c>
      <c r="E47" s="27">
        <f>('[1]Detalle Ejecucion Marzo 24'!E342)</f>
        <v>8824558.0499999989</v>
      </c>
      <c r="F47" s="27">
        <f>('[1]Formato Presentacion Abril 24'!E42)</f>
        <v>1478222.02</v>
      </c>
      <c r="G47" s="27">
        <v>3009000</v>
      </c>
      <c r="H47" s="27">
        <v>9029977.1099999994</v>
      </c>
      <c r="I47" s="27">
        <v>0</v>
      </c>
      <c r="J47" s="15">
        <f t="shared" si="4"/>
        <v>24421708.409999996</v>
      </c>
      <c r="K47" s="17"/>
      <c r="L47" s="17"/>
      <c r="N47" s="17"/>
    </row>
    <row r="48" spans="1:14" s="16" customFormat="1" ht="18" customHeight="1" x14ac:dyDescent="0.2">
      <c r="A48" s="13" t="s">
        <v>50</v>
      </c>
      <c r="B48" s="27">
        <v>2735000000</v>
      </c>
      <c r="C48" s="27">
        <v>0</v>
      </c>
      <c r="D48" s="27">
        <f>('[1]Detalle Ejecucion Febrero 2 (2)'!E336)</f>
        <v>63801721.340000004</v>
      </c>
      <c r="E48" s="27">
        <f>('[1]Detalle Ejecucion Marzo 24'!E356)</f>
        <v>56900860.670000002</v>
      </c>
      <c r="F48" s="27">
        <f>('[1]Formato Presentacion Abril 24'!E43)</f>
        <v>20000000</v>
      </c>
      <c r="G48" s="27">
        <v>647301722.34000003</v>
      </c>
      <c r="H48" s="27">
        <v>36900860.670000002</v>
      </c>
      <c r="I48" s="27">
        <v>16900860.670000002</v>
      </c>
      <c r="J48" s="15">
        <f t="shared" si="4"/>
        <v>841806025.68999994</v>
      </c>
      <c r="K48" s="17"/>
      <c r="L48" s="17"/>
      <c r="N48" s="17"/>
    </row>
    <row r="49" spans="1:14" ht="20.25" customHeight="1" x14ac:dyDescent="0.25">
      <c r="A49" s="9" t="s">
        <v>51</v>
      </c>
      <c r="B49" s="10">
        <f t="shared" ref="B49:I49" si="9">SUM(B50:B56)</f>
        <v>107315043</v>
      </c>
      <c r="C49" s="10">
        <f t="shared" si="9"/>
        <v>57832.98</v>
      </c>
      <c r="D49" s="10">
        <f t="shared" si="9"/>
        <v>286800.01</v>
      </c>
      <c r="E49" s="10">
        <f t="shared" si="9"/>
        <v>0</v>
      </c>
      <c r="F49" s="10">
        <f t="shared" si="9"/>
        <v>0</v>
      </c>
      <c r="G49" s="10">
        <f t="shared" si="9"/>
        <v>0</v>
      </c>
      <c r="H49" s="10">
        <f t="shared" si="9"/>
        <v>0</v>
      </c>
      <c r="I49" s="10">
        <f t="shared" si="9"/>
        <v>0</v>
      </c>
      <c r="J49" s="10">
        <f t="shared" si="4"/>
        <v>344632.99</v>
      </c>
      <c r="K49" s="11"/>
      <c r="L49" s="12"/>
      <c r="N49" s="11"/>
    </row>
    <row r="50" spans="1:14" s="16" customFormat="1" ht="18" customHeight="1" x14ac:dyDescent="0.2">
      <c r="A50" s="30" t="s">
        <v>52</v>
      </c>
      <c r="B50" s="27">
        <v>27000000</v>
      </c>
      <c r="C50" s="27">
        <f>('[1] Detalle Ejecucion Enero 24'!E343)</f>
        <v>57832.98</v>
      </c>
      <c r="D50" s="37">
        <f>('[1]Detalle Ejecucion Febrero 2 (2)'!E344)</f>
        <v>286800.01</v>
      </c>
      <c r="E50" s="27">
        <f>('[1]Detalle Ejecucion Marzo 24'!E364)</f>
        <v>0</v>
      </c>
      <c r="F50" s="27">
        <f>('[1]Formato Presentacion Abril 24'!E45)</f>
        <v>0</v>
      </c>
      <c r="G50" s="27">
        <v>0</v>
      </c>
      <c r="H50" s="27">
        <v>0</v>
      </c>
      <c r="I50" s="27">
        <v>0</v>
      </c>
      <c r="J50" s="15">
        <f t="shared" si="4"/>
        <v>344632.99</v>
      </c>
      <c r="K50" s="17"/>
      <c r="L50" s="17"/>
      <c r="N50" s="17"/>
    </row>
    <row r="51" spans="1:14" s="16" customFormat="1" ht="23.25" customHeight="1" x14ac:dyDescent="0.2">
      <c r="A51" s="30" t="s">
        <v>53</v>
      </c>
      <c r="B51" s="27">
        <v>1900000</v>
      </c>
      <c r="C51" s="27">
        <v>0</v>
      </c>
      <c r="D51" s="27">
        <v>0</v>
      </c>
      <c r="E51" s="27">
        <f>('[2]Formato Presentacion Mar 24 (D)'!E46)</f>
        <v>0</v>
      </c>
      <c r="F51" s="27">
        <f>('[1]Formato Presentacion Abril 24'!E46)</f>
        <v>0</v>
      </c>
      <c r="G51" s="27">
        <v>0</v>
      </c>
      <c r="H51" s="27">
        <v>0</v>
      </c>
      <c r="I51" s="27">
        <v>0</v>
      </c>
      <c r="J51" s="15">
        <f t="shared" si="4"/>
        <v>0</v>
      </c>
      <c r="K51" s="17"/>
      <c r="L51" s="17"/>
      <c r="N51" s="17"/>
    </row>
    <row r="52" spans="1:14" s="16" customFormat="1" ht="16.5" customHeight="1" x14ac:dyDescent="0.2">
      <c r="A52" s="30" t="s">
        <v>54</v>
      </c>
      <c r="B52" s="27">
        <v>36000000</v>
      </c>
      <c r="C52" s="27">
        <v>0</v>
      </c>
      <c r="D52" s="27">
        <v>0</v>
      </c>
      <c r="E52" s="27">
        <f>('[2]Formato Presentacion Mar 24 (D)'!E47)</f>
        <v>0</v>
      </c>
      <c r="F52" s="27">
        <f>('[1]Formato Presentacion Abril 24'!E47)</f>
        <v>0</v>
      </c>
      <c r="G52" s="27">
        <v>0</v>
      </c>
      <c r="H52" s="27">
        <v>0</v>
      </c>
      <c r="I52" s="27">
        <v>0</v>
      </c>
      <c r="J52" s="15">
        <f t="shared" si="4"/>
        <v>0</v>
      </c>
      <c r="K52" s="17"/>
      <c r="L52" s="17"/>
      <c r="N52" s="17"/>
    </row>
    <row r="53" spans="1:14" s="16" customFormat="1" ht="17.25" customHeight="1" x14ac:dyDescent="0.2">
      <c r="A53" s="30" t="s">
        <v>55</v>
      </c>
      <c r="B53" s="27">
        <v>21800000</v>
      </c>
      <c r="C53" s="27">
        <v>0</v>
      </c>
      <c r="D53" s="27">
        <v>0</v>
      </c>
      <c r="E53" s="27">
        <f>('[2]Formato Presentacion Mar 24 (D)'!E48)</f>
        <v>0</v>
      </c>
      <c r="F53" s="27">
        <f>('[1]Formato Presentacion Abril 24'!E48)</f>
        <v>0</v>
      </c>
      <c r="G53" s="27">
        <v>0</v>
      </c>
      <c r="H53" s="27">
        <v>0</v>
      </c>
      <c r="I53" s="27">
        <v>0</v>
      </c>
      <c r="J53" s="15">
        <f t="shared" si="4"/>
        <v>0</v>
      </c>
      <c r="K53" s="17"/>
      <c r="L53" s="17"/>
      <c r="N53" s="17"/>
    </row>
    <row r="54" spans="1:14" s="16" customFormat="1" ht="18" customHeight="1" x14ac:dyDescent="0.2">
      <c r="A54" s="30" t="s">
        <v>56</v>
      </c>
      <c r="B54" s="27">
        <v>3000000</v>
      </c>
      <c r="C54" s="27">
        <v>0</v>
      </c>
      <c r="D54" s="27">
        <v>0</v>
      </c>
      <c r="E54" s="27">
        <f>('[2]Formato Presentacion Mar 24 (D)'!E49)</f>
        <v>0</v>
      </c>
      <c r="F54" s="27">
        <f>('[1]Formato Presentacion Abril 24'!E49)</f>
        <v>0</v>
      </c>
      <c r="G54" s="27">
        <v>0</v>
      </c>
      <c r="H54" s="27">
        <v>0</v>
      </c>
      <c r="I54" s="27">
        <v>0</v>
      </c>
      <c r="J54" s="15">
        <f t="shared" si="4"/>
        <v>0</v>
      </c>
      <c r="K54" s="17"/>
      <c r="L54" s="17"/>
      <c r="N54" s="17"/>
    </row>
    <row r="55" spans="1:14" s="16" customFormat="1" ht="18" customHeight="1" x14ac:dyDescent="0.2">
      <c r="A55" s="30" t="s">
        <v>57</v>
      </c>
      <c r="B55" s="27">
        <v>15000000</v>
      </c>
      <c r="C55" s="27">
        <v>0</v>
      </c>
      <c r="D55" s="27">
        <v>0</v>
      </c>
      <c r="E55" s="27">
        <f>('[2]Formato Presentacion Mar 24 (D)'!E50)</f>
        <v>0</v>
      </c>
      <c r="F55" s="27">
        <f>('[1]Formato Presentacion Abril 24'!E50)</f>
        <v>0</v>
      </c>
      <c r="G55" s="27">
        <v>0</v>
      </c>
      <c r="H55" s="27">
        <v>0</v>
      </c>
      <c r="I55" s="27">
        <v>0</v>
      </c>
      <c r="J55" s="15">
        <f t="shared" si="4"/>
        <v>0</v>
      </c>
      <c r="K55" s="17"/>
      <c r="L55" s="17"/>
      <c r="N55" s="17"/>
    </row>
    <row r="56" spans="1:14" s="16" customFormat="1" ht="18" customHeight="1" x14ac:dyDescent="0.2">
      <c r="A56" s="30" t="s">
        <v>58</v>
      </c>
      <c r="B56" s="27">
        <v>2615043</v>
      </c>
      <c r="C56" s="27">
        <v>0</v>
      </c>
      <c r="D56" s="27">
        <v>0</v>
      </c>
      <c r="E56" s="27">
        <f>('[2]Formato Presentacion Mar 24 (D)'!E51)</f>
        <v>0</v>
      </c>
      <c r="F56" s="27">
        <f>('[1]Formato Presentacion Abril 24'!E51)</f>
        <v>0</v>
      </c>
      <c r="G56" s="27">
        <v>0</v>
      </c>
      <c r="H56" s="27">
        <v>0</v>
      </c>
      <c r="I56" s="27">
        <v>0</v>
      </c>
      <c r="J56" s="15">
        <f t="shared" si="4"/>
        <v>0</v>
      </c>
      <c r="K56" s="17"/>
      <c r="L56" s="17"/>
      <c r="N56" s="17"/>
    </row>
    <row r="57" spans="1:14" ht="15.75" customHeight="1" x14ac:dyDescent="0.25">
      <c r="A57" s="9" t="s">
        <v>59</v>
      </c>
      <c r="B57" s="10">
        <f t="shared" ref="B57:G57" si="10">SUM(B58:B58)</f>
        <v>100000000</v>
      </c>
      <c r="C57" s="10">
        <f t="shared" si="10"/>
        <v>10586626.98</v>
      </c>
      <c r="D57" s="10">
        <f t="shared" si="10"/>
        <v>7667790.9400000004</v>
      </c>
      <c r="E57" s="10">
        <f t="shared" si="10"/>
        <v>8189127.8100000005</v>
      </c>
      <c r="F57" s="10">
        <f t="shared" si="10"/>
        <v>9579771.3500000015</v>
      </c>
      <c r="G57" s="10">
        <f t="shared" si="10"/>
        <v>2844567.1599999997</v>
      </c>
      <c r="H57" s="10">
        <v>6320702.5599999996</v>
      </c>
      <c r="I57" s="10">
        <f>SUM(I58)</f>
        <v>150498.4</v>
      </c>
      <c r="J57" s="10">
        <f t="shared" si="4"/>
        <v>45339085.200000003</v>
      </c>
      <c r="K57" s="11"/>
      <c r="L57" s="12"/>
      <c r="N57" s="11"/>
    </row>
    <row r="58" spans="1:14" s="16" customFormat="1" ht="18" customHeight="1" x14ac:dyDescent="0.2">
      <c r="A58" s="30" t="s">
        <v>60</v>
      </c>
      <c r="B58" s="27">
        <v>100000000</v>
      </c>
      <c r="C58" s="27">
        <f>('[1] Detalle Ejecucion Enero 24'!E380)</f>
        <v>10586626.98</v>
      </c>
      <c r="D58" s="27">
        <f>('[1]Detalle Ejecucion Febrero 2 (2)'!E381)</f>
        <v>7667790.9400000004</v>
      </c>
      <c r="E58" s="27">
        <f>('[2]Formato Presentacion Mar 24 (D)'!E52)</f>
        <v>8189127.8100000005</v>
      </c>
      <c r="F58" s="27">
        <f>('[1]Formato Presentacion Abril 24'!E52)</f>
        <v>9579771.3500000015</v>
      </c>
      <c r="G58" s="27">
        <f>('[1]Detalle Ejecución Mayo 24 '!E367)</f>
        <v>2844567.1599999997</v>
      </c>
      <c r="H58" s="27">
        <v>6320702.5599999996</v>
      </c>
      <c r="I58" s="27">
        <v>150498.4</v>
      </c>
      <c r="J58" s="10">
        <f t="shared" si="4"/>
        <v>45339085.200000003</v>
      </c>
      <c r="K58" s="17"/>
      <c r="L58" s="17"/>
      <c r="N58" s="17"/>
    </row>
    <row r="59" spans="1:14" s="8" customFormat="1" ht="21" customHeight="1" x14ac:dyDescent="0.25">
      <c r="A59" s="38" t="s">
        <v>61</v>
      </c>
      <c r="B59" s="39">
        <f t="shared" ref="B59:J59" si="11">B19+B25+B35+B44+B46+B49+B57</f>
        <v>3912848360</v>
      </c>
      <c r="C59" s="39">
        <f t="shared" si="11"/>
        <v>31278317.129999999</v>
      </c>
      <c r="D59" s="39">
        <f t="shared" si="11"/>
        <v>92639165.180000007</v>
      </c>
      <c r="E59" s="39">
        <f t="shared" si="11"/>
        <v>94691829.400000006</v>
      </c>
      <c r="F59" s="39">
        <f t="shared" si="11"/>
        <v>58437075.770000003</v>
      </c>
      <c r="G59" s="39">
        <f t="shared" si="11"/>
        <v>673601021.68400002</v>
      </c>
      <c r="H59" s="39">
        <f t="shared" si="11"/>
        <v>85790859.430000007</v>
      </c>
      <c r="I59" s="39">
        <f t="shared" si="11"/>
        <v>150270722.41</v>
      </c>
      <c r="J59" s="39">
        <f t="shared" si="11"/>
        <v>1186708991.0040002</v>
      </c>
      <c r="K59" s="20">
        <f>(C59+D59+E59+F59+G59+H59+I59)</f>
        <v>1186708991.0040002</v>
      </c>
      <c r="L59" s="21">
        <f>+J59-K59</f>
        <v>0</v>
      </c>
      <c r="M59" s="20">
        <f>SUM(C59:H59)</f>
        <v>1036438268.5940001</v>
      </c>
      <c r="N59" s="20"/>
    </row>
    <row r="60" spans="1:14" ht="15.75" x14ac:dyDescent="0.25">
      <c r="A60" s="20" t="s">
        <v>62</v>
      </c>
      <c r="B60" s="20"/>
      <c r="C60" s="20"/>
      <c r="D60" s="20" t="s">
        <v>63</v>
      </c>
      <c r="E60" s="20"/>
      <c r="F60" s="20"/>
      <c r="G60" s="20"/>
      <c r="H60" s="20"/>
      <c r="I60" s="20"/>
    </row>
    <row r="61" spans="1:14" ht="15" customHeight="1" x14ac:dyDescent="0.3">
      <c r="A61" s="40" t="s">
        <v>64</v>
      </c>
      <c r="D61" s="40" t="s">
        <v>65</v>
      </c>
      <c r="E61" s="40"/>
      <c r="F61" s="40"/>
      <c r="G61" s="40"/>
      <c r="H61" s="40"/>
      <c r="I61" s="40"/>
    </row>
    <row r="62" spans="1:14" ht="21" customHeight="1" x14ac:dyDescent="0.25">
      <c r="A62" s="26" t="s">
        <v>66</v>
      </c>
      <c r="F62" s="1" t="s">
        <v>67</v>
      </c>
    </row>
    <row r="63" spans="1:14" x14ac:dyDescent="0.25">
      <c r="A63" s="26" t="s">
        <v>68</v>
      </c>
      <c r="F63" s="26" t="s">
        <v>69</v>
      </c>
    </row>
    <row r="64" spans="1:14" ht="18.75" x14ac:dyDescent="0.3">
      <c r="A64" s="41"/>
      <c r="B64" s="42" t="s">
        <v>70</v>
      </c>
      <c r="C64" s="54" t="s">
        <v>71</v>
      </c>
      <c r="D64" s="54"/>
    </row>
    <row r="65" spans="1:9" ht="18.75" x14ac:dyDescent="0.3">
      <c r="A65" s="44"/>
      <c r="C65" s="1" t="s">
        <v>72</v>
      </c>
      <c r="E65" s="44"/>
      <c r="F65" s="44"/>
      <c r="G65" s="44"/>
      <c r="H65" s="44"/>
      <c r="I65" s="44"/>
    </row>
    <row r="66" spans="1:9" x14ac:dyDescent="0.25">
      <c r="A66" s="55"/>
      <c r="B66" s="55"/>
      <c r="C66" s="55"/>
      <c r="D66" s="45"/>
      <c r="E66" s="45"/>
      <c r="F66" s="45"/>
      <c r="G66" s="45"/>
      <c r="H66" s="45"/>
      <c r="I66" s="45"/>
    </row>
    <row r="67" spans="1:9" x14ac:dyDescent="0.25">
      <c r="A67" s="46"/>
    </row>
    <row r="68" spans="1:9" x14ac:dyDescent="0.25">
      <c r="A68" s="46"/>
    </row>
    <row r="69" spans="1:9" x14ac:dyDescent="0.25">
      <c r="A69" s="46"/>
    </row>
    <row r="71" spans="1:9" x14ac:dyDescent="0.25">
      <c r="A71" s="47"/>
    </row>
    <row r="72" spans="1:9" ht="15.75" x14ac:dyDescent="0.25">
      <c r="A72" s="47"/>
      <c r="B72" s="48"/>
    </row>
    <row r="73" spans="1:9" ht="15.75" x14ac:dyDescent="0.25">
      <c r="B73" s="48"/>
    </row>
    <row r="74" spans="1:9" ht="15.75" x14ac:dyDescent="0.25">
      <c r="B74" s="48"/>
      <c r="C74" s="43"/>
      <c r="D74" s="43"/>
      <c r="E74" s="43"/>
      <c r="F74" s="43"/>
      <c r="G74" s="43"/>
      <c r="H74" s="43"/>
      <c r="I74" s="43"/>
    </row>
    <row r="75" spans="1:9" ht="15.75" x14ac:dyDescent="0.25">
      <c r="A75" s="49"/>
      <c r="B75" s="48"/>
      <c r="C75" s="41"/>
      <c r="D75" s="41"/>
      <c r="E75" s="41"/>
      <c r="F75" s="41"/>
      <c r="G75" s="41"/>
      <c r="H75" s="41"/>
      <c r="I75" s="41"/>
    </row>
    <row r="76" spans="1:9" ht="15.75" x14ac:dyDescent="0.25">
      <c r="A76" s="49"/>
      <c r="B76" s="48"/>
      <c r="C76" s="43"/>
      <c r="D76" s="43"/>
      <c r="E76" s="43"/>
      <c r="F76" s="43"/>
      <c r="G76" s="43"/>
      <c r="H76" s="43"/>
      <c r="I76" s="43"/>
    </row>
    <row r="77" spans="1:9" ht="15.75" x14ac:dyDescent="0.25">
      <c r="A77" s="49"/>
      <c r="B77" s="48"/>
      <c r="C77" s="43"/>
      <c r="D77" s="43"/>
      <c r="E77" s="43"/>
      <c r="F77" s="43"/>
      <c r="G77" s="43"/>
      <c r="H77" s="43"/>
      <c r="I77" s="43"/>
    </row>
    <row r="78" spans="1:9" ht="15.75" x14ac:dyDescent="0.25">
      <c r="A78" s="50"/>
      <c r="B78" s="48"/>
      <c r="C78" s="41"/>
      <c r="D78" s="41"/>
      <c r="E78" s="41"/>
      <c r="F78" s="41"/>
      <c r="G78" s="41"/>
      <c r="H78" s="41"/>
      <c r="I78" s="41"/>
    </row>
    <row r="79" spans="1:9" x14ac:dyDescent="0.25">
      <c r="B79" s="51"/>
    </row>
  </sheetData>
  <mergeCells count="5">
    <mergeCell ref="A5:J5"/>
    <mergeCell ref="A6:J6"/>
    <mergeCell ref="A7:J7"/>
    <mergeCell ref="C64:D64"/>
    <mergeCell ref="A66:C66"/>
  </mergeCells>
  <printOptions horizontalCentered="1"/>
  <pageMargins left="0" right="0" top="0.31496062992125984" bottom="0.36" header="0" footer="0.17"/>
  <pageSetup paperSize="5" scale="75" fitToHeight="0" orientation="landscape" r:id="rId1"/>
  <headerFooter>
    <oddFooter>Página &amp;P</oddFooter>
  </headerFooter>
  <rowBreaks count="1" manualBreakCount="1">
    <brk id="34" max="9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Aplicaciones Financieras Ju (2)</vt:lpstr>
      <vt:lpstr>'Aplicaciones Financieras Ju (2)'!Área_de_impresión</vt:lpstr>
      <vt:lpstr>'Aplicaciones Financieras Ju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Victor Hilario</cp:lastModifiedBy>
  <dcterms:created xsi:type="dcterms:W3CDTF">2024-08-21T17:00:35Z</dcterms:created>
  <dcterms:modified xsi:type="dcterms:W3CDTF">2024-08-23T14:39:57Z</dcterms:modified>
</cp:coreProperties>
</file>