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espaillat\Downloads\ARCHIVOS PORTAL TRANSPARENCIA\RRHH\"/>
    </mc:Choice>
  </mc:AlternateContent>
  <bookViews>
    <workbookView xWindow="-28920" yWindow="480" windowWidth="29040" windowHeight="15840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3" i="1" l="1"/>
  <c r="M133" i="1"/>
  <c r="I133" i="1"/>
  <c r="H133" i="1"/>
  <c r="F133" i="1"/>
  <c r="L132" i="1"/>
  <c r="L131" i="1"/>
  <c r="L130" i="1"/>
  <c r="L129" i="1"/>
  <c r="L128" i="1"/>
  <c r="N126" i="1"/>
  <c r="M126" i="1"/>
  <c r="J126" i="1"/>
  <c r="I126" i="1"/>
  <c r="H126" i="1"/>
  <c r="G126" i="1"/>
  <c r="F126" i="1"/>
  <c r="L125" i="1"/>
  <c r="L124" i="1"/>
  <c r="L123" i="1"/>
  <c r="L122" i="1"/>
  <c r="L121" i="1"/>
  <c r="N119" i="1"/>
  <c r="M119" i="1"/>
  <c r="J119" i="1"/>
  <c r="I119" i="1"/>
  <c r="H119" i="1"/>
  <c r="G119" i="1"/>
  <c r="F119" i="1"/>
  <c r="L118" i="1"/>
  <c r="L117" i="1"/>
  <c r="L119" i="1" s="1"/>
  <c r="J115" i="1"/>
  <c r="I115" i="1"/>
  <c r="H115" i="1"/>
  <c r="G115" i="1"/>
  <c r="F115" i="1"/>
  <c r="M114" i="1"/>
  <c r="N114" i="1" s="1"/>
  <c r="L114" i="1"/>
  <c r="N113" i="1"/>
  <c r="M113" i="1"/>
  <c r="L113" i="1"/>
  <c r="M112" i="1"/>
  <c r="N112" i="1" s="1"/>
  <c r="L112" i="1"/>
  <c r="M111" i="1"/>
  <c r="N111" i="1" s="1"/>
  <c r="L111" i="1"/>
  <c r="M110" i="1"/>
  <c r="N110" i="1" s="1"/>
  <c r="L110" i="1"/>
  <c r="M109" i="1"/>
  <c r="N109" i="1" s="1"/>
  <c r="L109" i="1"/>
  <c r="M108" i="1"/>
  <c r="N108" i="1" s="1"/>
  <c r="L108" i="1"/>
  <c r="M107" i="1"/>
  <c r="N107" i="1" s="1"/>
  <c r="L107" i="1"/>
  <c r="M106" i="1"/>
  <c r="N106" i="1" s="1"/>
  <c r="L106" i="1"/>
  <c r="M105" i="1"/>
  <c r="N105" i="1" s="1"/>
  <c r="L105" i="1"/>
  <c r="N104" i="1"/>
  <c r="M104" i="1"/>
  <c r="L104" i="1"/>
  <c r="M103" i="1"/>
  <c r="N103" i="1" s="1"/>
  <c r="L103" i="1"/>
  <c r="M102" i="1"/>
  <c r="N102" i="1" s="1"/>
  <c r="L102" i="1"/>
  <c r="M101" i="1"/>
  <c r="N101" i="1" s="1"/>
  <c r="L101" i="1"/>
  <c r="M100" i="1"/>
  <c r="N100" i="1" s="1"/>
  <c r="L100" i="1"/>
  <c r="M99" i="1"/>
  <c r="N99" i="1" s="1"/>
  <c r="L99" i="1"/>
  <c r="M98" i="1"/>
  <c r="N98" i="1" s="1"/>
  <c r="L98" i="1"/>
  <c r="N97" i="1"/>
  <c r="M97" i="1"/>
  <c r="L97" i="1"/>
  <c r="N95" i="1"/>
  <c r="M95" i="1"/>
  <c r="I95" i="1"/>
  <c r="H95" i="1"/>
  <c r="G95" i="1"/>
  <c r="F95" i="1"/>
  <c r="L94" i="1"/>
  <c r="L95" i="1" s="1"/>
  <c r="N92" i="1"/>
  <c r="M92" i="1"/>
  <c r="I92" i="1"/>
  <c r="H92" i="1"/>
  <c r="G92" i="1"/>
  <c r="F92" i="1"/>
  <c r="L91" i="1"/>
  <c r="L92" i="1" s="1"/>
  <c r="N89" i="1"/>
  <c r="M89" i="1"/>
  <c r="J89" i="1"/>
  <c r="I89" i="1"/>
  <c r="H89" i="1"/>
  <c r="G89" i="1"/>
  <c r="F89" i="1"/>
  <c r="L88" i="1"/>
  <c r="L87" i="1"/>
  <c r="L86" i="1"/>
  <c r="L85" i="1"/>
  <c r="L84" i="1"/>
  <c r="L83" i="1"/>
  <c r="N81" i="1"/>
  <c r="M81" i="1"/>
  <c r="J81" i="1"/>
  <c r="I81" i="1"/>
  <c r="H81" i="1"/>
  <c r="G81" i="1"/>
  <c r="F81" i="1"/>
  <c r="L80" i="1"/>
  <c r="L79" i="1"/>
  <c r="L78" i="1"/>
  <c r="N76" i="1"/>
  <c r="M76" i="1"/>
  <c r="I76" i="1"/>
  <c r="H76" i="1"/>
  <c r="G76" i="1"/>
  <c r="F76" i="1"/>
  <c r="L75" i="1"/>
  <c r="L76" i="1" s="1"/>
  <c r="N73" i="1"/>
  <c r="M73" i="1"/>
  <c r="J73" i="1"/>
  <c r="I73" i="1"/>
  <c r="H73" i="1"/>
  <c r="G73" i="1"/>
  <c r="F73" i="1"/>
  <c r="L72" i="1"/>
  <c r="L71" i="1"/>
  <c r="L70" i="1"/>
  <c r="L69" i="1"/>
  <c r="L68" i="1"/>
  <c r="M67" i="1"/>
  <c r="N65" i="1"/>
  <c r="M65" i="1"/>
  <c r="I65" i="1"/>
  <c r="H65" i="1"/>
  <c r="G65" i="1"/>
  <c r="F65" i="1"/>
  <c r="L64" i="1"/>
  <c r="L63" i="1"/>
  <c r="N61" i="1"/>
  <c r="M61" i="1"/>
  <c r="J61" i="1"/>
  <c r="I61" i="1"/>
  <c r="H61" i="1"/>
  <c r="G61" i="1"/>
  <c r="F61" i="1"/>
  <c r="L60" i="1"/>
  <c r="L59" i="1"/>
  <c r="L61" i="1" s="1"/>
  <c r="N57" i="1"/>
  <c r="M57" i="1"/>
  <c r="L57" i="1"/>
  <c r="J57" i="1"/>
  <c r="I57" i="1"/>
  <c r="H57" i="1"/>
  <c r="G57" i="1"/>
  <c r="F57" i="1"/>
  <c r="L56" i="1"/>
  <c r="J53" i="1"/>
  <c r="I53" i="1"/>
  <c r="H53" i="1"/>
  <c r="G53" i="1"/>
  <c r="M53" i="1" s="1"/>
  <c r="F53" i="1"/>
  <c r="M52" i="1"/>
  <c r="N52" i="1" s="1"/>
  <c r="L52" i="1"/>
  <c r="M51" i="1"/>
  <c r="N51" i="1" s="1"/>
  <c r="L51" i="1"/>
  <c r="M50" i="1"/>
  <c r="N50" i="1" s="1"/>
  <c r="L50" i="1"/>
  <c r="M49" i="1"/>
  <c r="N49" i="1" s="1"/>
  <c r="L49" i="1"/>
  <c r="J47" i="1"/>
  <c r="I47" i="1"/>
  <c r="H47" i="1"/>
  <c r="G47" i="1"/>
  <c r="F47" i="1"/>
  <c r="M46" i="1"/>
  <c r="L46" i="1"/>
  <c r="M45" i="1"/>
  <c r="L45" i="1"/>
  <c r="M44" i="1"/>
  <c r="L44" i="1"/>
  <c r="M43" i="1"/>
  <c r="L43" i="1"/>
  <c r="M42" i="1"/>
  <c r="L42" i="1"/>
  <c r="M41" i="1"/>
  <c r="M40" i="1"/>
  <c r="M47" i="1" s="1"/>
  <c r="L40" i="1"/>
  <c r="N38" i="1"/>
  <c r="M38" i="1"/>
  <c r="J38" i="1"/>
  <c r="I38" i="1"/>
  <c r="H38" i="1"/>
  <c r="G38" i="1"/>
  <c r="F38" i="1"/>
  <c r="L37" i="1"/>
  <c r="L36" i="1"/>
  <c r="L35" i="1"/>
  <c r="L34" i="1"/>
  <c r="L33" i="1"/>
  <c r="L32" i="1"/>
  <c r="L31" i="1"/>
  <c r="L30" i="1"/>
  <c r="L29" i="1"/>
  <c r="L38" i="1" s="1"/>
  <c r="K26" i="1"/>
  <c r="K134" i="1" s="1"/>
  <c r="J26" i="1"/>
  <c r="I26" i="1"/>
  <c r="H26" i="1"/>
  <c r="G26" i="1"/>
  <c r="F26" i="1"/>
  <c r="M25" i="1"/>
  <c r="N25" i="1" s="1"/>
  <c r="L25" i="1"/>
  <c r="N24" i="1"/>
  <c r="M24" i="1"/>
  <c r="L24" i="1"/>
  <c r="N23" i="1"/>
  <c r="M23" i="1"/>
  <c r="L23" i="1"/>
  <c r="M22" i="1"/>
  <c r="N22" i="1" s="1"/>
  <c r="L22" i="1"/>
  <c r="M21" i="1"/>
  <c r="L21" i="1"/>
  <c r="I19" i="1"/>
  <c r="H19" i="1"/>
  <c r="G19" i="1"/>
  <c r="F19" i="1"/>
  <c r="N18" i="1"/>
  <c r="M18" i="1"/>
  <c r="L18" i="1"/>
  <c r="M17" i="1"/>
  <c r="N17" i="1" s="1"/>
  <c r="L17" i="1"/>
  <c r="M16" i="1"/>
  <c r="L16" i="1"/>
  <c r="I14" i="1"/>
  <c r="I134" i="1" s="1"/>
  <c r="H14" i="1"/>
  <c r="G14" i="1"/>
  <c r="F14" i="1"/>
  <c r="F134" i="1" s="1"/>
  <c r="N13" i="1"/>
  <c r="M13" i="1"/>
  <c r="L13" i="1"/>
  <c r="M12" i="1"/>
  <c r="N12" i="1" s="1"/>
  <c r="L12" i="1"/>
  <c r="M11" i="1"/>
  <c r="N11" i="1" s="1"/>
  <c r="L11" i="1"/>
  <c r="M10" i="1"/>
  <c r="N10" i="1" s="1"/>
  <c r="L10" i="1"/>
  <c r="M9" i="1"/>
  <c r="L9" i="1"/>
  <c r="L19" i="1" l="1"/>
  <c r="L115" i="1"/>
  <c r="L14" i="1"/>
  <c r="M19" i="1"/>
  <c r="N40" i="1"/>
  <c r="N47" i="1" s="1"/>
  <c r="L81" i="1"/>
  <c r="M14" i="1"/>
  <c r="L126" i="1"/>
  <c r="N53" i="1"/>
  <c r="L89" i="1"/>
  <c r="L47" i="1"/>
  <c r="L26" i="1"/>
  <c r="L65" i="1"/>
  <c r="G134" i="1"/>
  <c r="M26" i="1"/>
  <c r="J134" i="1"/>
  <c r="L53" i="1"/>
  <c r="L73" i="1"/>
  <c r="L133" i="1"/>
  <c r="H134" i="1"/>
  <c r="N115" i="1"/>
  <c r="N16" i="1"/>
  <c r="N19" i="1" s="1"/>
  <c r="N21" i="1"/>
  <c r="N26" i="1" s="1"/>
  <c r="M115" i="1"/>
  <c r="M134" i="1" s="1"/>
  <c r="N9" i="1"/>
  <c r="N14" i="1" s="1"/>
  <c r="L134" i="1" l="1"/>
  <c r="N134" i="1"/>
</calcChain>
</file>

<file path=xl/sharedStrings.xml><?xml version="1.0" encoding="utf-8"?>
<sst xmlns="http://schemas.openxmlformats.org/spreadsheetml/2006/main" count="407" uniqueCount="175">
  <si>
    <t>FONDO PATRIMONIAL DE LAS EMPRESAS REFORMADAS</t>
  </si>
  <si>
    <t>NÓMINA COLABORADORES FIJO ABRIL AÑO 2022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</si>
  <si>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</si>
  <si>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</si>
  <si>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</si>
  <si>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</si>
  <si>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</si>
  <si>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</si>
  <si>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</si>
  <si>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</si>
  <si>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</si>
  <si>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</si>
  <si>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</si>
  <si>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</si>
  <si>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</si>
  <si>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</si>
  <si>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</si>
  <si>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</si>
  <si>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</si>
  <si>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</si>
  <si>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</si>
  <si>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</si>
  <si>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</si>
  <si>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</si>
  <si>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</si>
  <si>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</si>
  <si>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</si>
  <si>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</si>
  <si>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COORDINADORA</t>
  </si>
  <si>
    <t>ISMAEL VALENTIN PENA SANTOS</t>
  </si>
  <si>
    <t>MENSAJERO EXTERNO</t>
  </si>
  <si>
    <t>ESTATUTO SIMPLIFICADO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</si>
  <si>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</si>
  <si>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</si>
  <si>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</si>
  <si>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</si>
  <si>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</si>
  <si>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</si>
  <si>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</si>
  <si>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DIRECCIÓN DE GESTIÓN PATRIMONIAL</t>
  </si>
  <si>
    <t>SALVADOR YGNACIO RICOURT GÓMEZ</t>
  </si>
  <si>
    <t>DIRECTOR</t>
  </si>
  <si>
    <t>OSVALDO PÉREZ PIMENTEL</t>
  </si>
  <si>
    <t>COORDINADOR (A) DE GESTION PATR</t>
  </si>
  <si>
    <t>ANA ILDA NÚÑEZ BATISTA</t>
  </si>
  <si>
    <t>ANALISTA DE GESTIÓN PATRIMONIAL II</t>
  </si>
  <si>
    <t>ISBEL ALEXANDRA VÁSQUEZ CASTILLO</t>
  </si>
  <si>
    <t>ANALISTA DE GESTIÓN PATRIMONIAL I</t>
  </si>
  <si>
    <t>CLAUDIO FERNÁNDEZ HERNÁNDEZ</t>
  </si>
  <si>
    <t>TÉCNICO ADMINISTRATIVO</t>
  </si>
  <si>
    <t>DEPARTAMENTO DE PROYECTOS DE CONSTRUCCIÓN Y EDIFICACIONES</t>
  </si>
  <si>
    <t>MARITZA ALTAGRACIA ORTIZ PAREDES</t>
  </si>
  <si>
    <t>ENCARGADA</t>
  </si>
  <si>
    <t>DIONICIO EMILIO GUERRERO PÉREZ</t>
  </si>
  <si>
    <t>ANALISTA DE PROYECTOS</t>
  </si>
  <si>
    <t>EVANGELISTA EUGENIA PÉREZ DE LOS SANTOS</t>
  </si>
  <si>
    <t>ANALISTA  DE PROYECTOS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</si>
  <si>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</si>
  <si>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</si>
  <si>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</si>
  <si>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</si>
  <si>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</si>
  <si>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</si>
  <si>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</si>
  <si>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</si>
  <si>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 CIVIL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</si>
  <si>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</si>
  <si>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</si>
  <si>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</si>
  <si>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</si>
  <si>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</si>
  <si>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</si>
  <si>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</si>
  <si>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</si>
  <si>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</si>
  <si>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</si>
  <si>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</si>
  <si>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</si>
  <si>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</si>
  <si>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</si>
  <si>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</si>
  <si>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CHOFER</t>
  </si>
  <si>
    <t>DEPARTAMENTO DE RECURSOS HUMANOS</t>
  </si>
  <si>
    <t>MAYRUBI LÁZARO VALENZUELA</t>
  </si>
  <si>
    <t>LEÓN ALTAGRACIA GÓMEZ DÍAZ</t>
  </si>
  <si>
    <t>COORDINADOR DE SEGURIDAD</t>
  </si>
  <si>
    <t>LEYBI LAURA FLORES PEÑA</t>
  </si>
  <si>
    <t>ANALISTA</t>
  </si>
  <si>
    <t>YANIL STEFANY MEJÍA PIMENTEL</t>
  </si>
  <si>
    <t>DEPARTAMENTO DE REVISIÓN Y FISCALIZACIÓN</t>
  </si>
  <si>
    <t>JOSÉ CESAREO PEGUERO LÓPEZ</t>
  </si>
  <si>
    <t xml:space="preserve">ENCARGADO </t>
  </si>
  <si>
    <t>LUIS ALFREDO FUCHU ARTILES</t>
  </si>
  <si>
    <t>DEPARTAMENTO DE PLANIFICACIÓN Y DESARROLLO</t>
  </si>
  <si>
    <t>AÍDA VICTORIA PARDILLA MARTÍNEZ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</si>
  <si>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</si>
  <si>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</si>
  <si>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</si>
  <si>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</si>
  <si>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</si>
  <si>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</si>
  <si>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</si>
  <si>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</si>
  <si>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</si>
  <si>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</si>
  <si>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</si>
  <si>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</si>
  <si>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ALEXIS ROSARIO PARRA</t>
  </si>
  <si>
    <t>ANALISTA INFORMÁTICO</t>
  </si>
  <si>
    <t>JESÚS OMAR SÁNCHEZ TRINIDAD</t>
  </si>
  <si>
    <t>SOMNE ALTAGRACIA BAEZ TRINIDAD</t>
  </si>
  <si>
    <t>ACCESO A LA INFORMACIÓN PÚBLICA</t>
  </si>
  <si>
    <t>VÍCTOR MANUEL HILARIO LORA</t>
  </si>
  <si>
    <t>ENC. INTERINO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</si>
  <si>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</si>
  <si>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</si>
  <si>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</si>
  <si>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</si>
  <si>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</si>
  <si>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</si>
  <si>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</si>
  <si>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</si>
  <si>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</si>
  <si>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</si>
  <si>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</si>
  <si>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</si>
  <si>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</si>
  <si>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</si>
  <si>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</si>
  <si>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</si>
  <si>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DIVISIÓN DE SERVICIOS GENERALES</t>
  </si>
  <si>
    <t>MIGUEL ALFONSO DE LA ROSA  ARIAS</t>
  </si>
  <si>
    <t>CARLOS JOSÉ MONTILLA PÉREZ</t>
  </si>
  <si>
    <t>ROQUE ORLANDO MORETA RODRÍGUEZ</t>
  </si>
  <si>
    <t>LEWIS A MEDRANO MORLA</t>
  </si>
  <si>
    <t>FREILYN LIZETH PÉREZ DÍAZ</t>
  </si>
  <si>
    <t xml:space="preserve">MARINO ACOSTA GUANTE </t>
  </si>
  <si>
    <t xml:space="preserve">AUXILIAR </t>
  </si>
  <si>
    <t>LISBETH SARAI REYNA PERDOMO</t>
  </si>
  <si>
    <t>RECEPCIONISTA</t>
  </si>
  <si>
    <t>NYSA MARÍA FERREIRA BALBI</t>
  </si>
  <si>
    <t>ROSSY LISVERY VÓLQUEZ PÉREZ</t>
  </si>
  <si>
    <t>ALICIA EVANGELINA MATÍAS MEJÍA</t>
  </si>
  <si>
    <t>CONSERJE</t>
  </si>
  <si>
    <t>CARMEN JULIA PÉREZ FERNÁNDEZ</t>
  </si>
  <si>
    <t>ERIDANIA POLANCO ADAMES</t>
  </si>
  <si>
    <t>FRANCISCA SÁNCHEZ DE LOS SANTOS</t>
  </si>
  <si>
    <t>YSABEL SOLANO FERNÁNDEZ</t>
  </si>
  <si>
    <t>SATURNINA PARRA</t>
  </si>
  <si>
    <t>JORGE LUIS MATEO CASTILLO</t>
  </si>
  <si>
    <t>LEONARDO PÉREZ</t>
  </si>
  <si>
    <t>LAVADOR VEHICULOS</t>
  </si>
  <si>
    <t>FRANKLIN JUAN MEJÍA ROCER</t>
  </si>
  <si>
    <t>MENSAJERO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</si>
  <si>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</si>
  <si>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</si>
  <si>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</si>
  <si>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</si>
  <si>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</si>
  <si>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</si>
  <si>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</si>
  <si>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EDWARD ALEXANDER AQUINO ALMONTE</t>
  </si>
  <si>
    <t>DIGITADOR</t>
  </si>
  <si>
    <t>ESKIBEL JAVIER SÁNCHEZ VIDAL</t>
  </si>
  <si>
    <t>MARTHA ARELYS BEATO ABREU</t>
  </si>
  <si>
    <t>NIKAURY ARACENA MEJÍA</t>
  </si>
  <si>
    <t>MENSAJERA INTERNA</t>
  </si>
  <si>
    <t>SECCIÓN DE TRANSPORTACIÓN</t>
  </si>
  <si>
    <t>JOSÉ MANUEL VALDEZ</t>
  </si>
  <si>
    <t>SUPERVISOR DE TRANSPORTACIÓN</t>
  </si>
  <si>
    <t>CRISTIAN INOA GARCÍA</t>
  </si>
  <si>
    <t>EDWIN JOHANNY JIMÉNEZ MARTÍNEZ</t>
  </si>
  <si>
    <t>ESTAURY LEONARDO ÁLVAREZ RAMIÍEZ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</si>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</sst>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0"/>
      <name val="Museo Sans 100"/>
      <family val="3"/>
    </font>
    <font>
      <sz val="1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164" fontId="2" fillId="0" borderId="5" xfId="1" applyFont="1" applyBorder="1"/>
    <xf numFmtId="4" fontId="2" fillId="0" borderId="6" xfId="0" applyNumberFormat="1" applyFont="1" applyBorder="1"/>
    <xf numFmtId="0" fontId="3" fillId="0" borderId="4" xfId="0" applyFont="1" applyBorder="1"/>
    <xf numFmtId="4" fontId="3" fillId="0" borderId="5" xfId="0" applyNumberFormat="1" applyFont="1" applyBorder="1"/>
    <xf numFmtId="164" fontId="2" fillId="0" borderId="5" xfId="1" applyFont="1" applyFill="1" applyBorder="1"/>
    <xf numFmtId="4" fontId="3" fillId="0" borderId="6" xfId="0" applyNumberFormat="1" applyFont="1" applyBorder="1"/>
    <xf numFmtId="0" fontId="2" fillId="4" borderId="5" xfId="0" quotePrefix="1" applyFont="1" applyFill="1" applyBorder="1" applyAlignment="1">
      <alignment horizontal="center"/>
    </xf>
    <xf numFmtId="14" fontId="2" fillId="4" borderId="5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0" fontId="2" fillId="0" borderId="5" xfId="0" applyFont="1" applyBorder="1" applyAlignment="1">
      <alignment horizontal="center"/>
    </xf>
    <xf numFmtId="4" fontId="3" fillId="4" borderId="5" xfId="0" applyNumberFormat="1" applyFont="1" applyFill="1" applyBorder="1"/>
    <xf numFmtId="0" fontId="3" fillId="4" borderId="5" xfId="0" applyFont="1" applyFill="1" applyBorder="1"/>
    <xf numFmtId="4" fontId="3" fillId="4" borderId="6" xfId="0" applyNumberFormat="1" applyFont="1" applyFill="1" applyBorder="1"/>
    <xf numFmtId="164" fontId="2" fillId="0" borderId="5" xfId="1" applyFont="1" applyBorder="1" applyAlignment="1">
      <alignment horizontal="center"/>
    </xf>
    <xf numFmtId="164" fontId="3" fillId="0" borderId="5" xfId="1" applyFont="1" applyFill="1" applyBorder="1"/>
    <xf numFmtId="164" fontId="3" fillId="4" borderId="5" xfId="1" applyFont="1" applyFill="1" applyBorder="1"/>
    <xf numFmtId="164" fontId="3" fillId="0" borderId="0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65114" cy="893268"/>
    <xdr:pic>
      <xdr:nvPicPr>
        <xdr:cNvPr id="2" name="Imagen 1">
          <a:extLst>
            <a:ext uri="{FF2B5EF4-FFF2-40B4-BE49-F238E27FC236}">
              <a16:creationId xmlns:a16="http://schemas.microsoft.com/office/drawing/2014/main" id="{D74555FC-0FDB-4A7E-83D7-BB895EAE0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365114" cy="893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130" zoomScaleNormal="100" workbookViewId="0">
      <selection activeCell="O9" sqref="O9"/>
    </sheetView>
  </sheetViews>
  <sheetFormatPr baseColWidth="10" defaultColWidth="10.85546875" defaultRowHeight="13.5"/>
  <cols>
    <col min="1" max="1" width="42.85546875" style="3" customWidth="1"/>
    <col min="2" max="2" width="8.5703125" style="37" customWidth="1"/>
    <col min="3" max="3" width="12" style="3" bestFit="1" customWidth="1"/>
    <col min="4" max="4" width="33.85546875" style="3" customWidth="1"/>
    <col min="5" max="5" width="16.85546875" style="3" customWidth="1"/>
    <col min="6" max="6" width="19" style="3" customWidth="1"/>
    <col min="7" max="7" width="16.140625" style="3" customWidth="1"/>
    <col min="8" max="8" width="16.28515625" style="3" customWidth="1"/>
    <col min="9" max="9" width="14.7109375" style="3" customWidth="1"/>
    <col min="10" max="10" width="13.85546875" style="3" bestFit="1" customWidth="1"/>
    <col min="11" max="11" width="13.7109375" style="3" bestFit="1" customWidth="1"/>
    <col min="12" max="12" width="14.140625" style="3" bestFit="1" customWidth="1"/>
    <col min="13" max="13" width="14.140625" style="3" customWidth="1"/>
    <col min="14" max="14" width="13.85546875" style="3" customWidth="1"/>
    <col min="15" max="16384" width="10.8554687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4.25" thickBot="1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54">
      <c r="A7" s="4" t="s">
        <v>2</v>
      </c>
      <c r="B7" s="5" t="s">
        <v>3</v>
      </c>
      <c r="C7" s="6" t="s">
        <v>4</v>
      </c>
      <c r="D7" s="5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7" t="s">
        <v>15</v>
      </c>
    </row>
    <row r="8" spans="1:14">
      <c r="A8" s="8" t="s">
        <v>16</v>
      </c>
      <c r="B8" s="10"/>
      <c r="C8" s="9"/>
      <c r="D8" s="9"/>
      <c r="E8" s="9"/>
      <c r="F8" s="9"/>
      <c r="G8" s="9"/>
      <c r="H8" s="9"/>
      <c r="I8" s="11"/>
      <c r="J8" s="9"/>
      <c r="K8" s="9"/>
      <c r="L8" s="9"/>
      <c r="M8" s="9"/>
      <c r="N8" s="12"/>
    </row>
    <row r="9" spans="1:14" ht="27">
      <c r="A9" s="13" t="s">
        <v>17</v>
      </c>
      <c r="B9" s="14" t="s">
        <v>18</v>
      </c>
      <c r="C9" s="15">
        <v>44110</v>
      </c>
      <c r="D9" s="16" t="s">
        <v>19</v>
      </c>
      <c r="E9" s="17" t="s">
        <v>20</v>
      </c>
      <c r="F9" s="18">
        <v>550000</v>
      </c>
      <c r="G9" s="18">
        <v>-122513.24</v>
      </c>
      <c r="H9" s="18">
        <v>-9334.68</v>
      </c>
      <c r="I9" s="18">
        <v>-4943.8</v>
      </c>
      <c r="J9" s="19">
        <v>0</v>
      </c>
      <c r="K9" s="19">
        <v>0</v>
      </c>
      <c r="L9" s="18">
        <f>I9+H9+J9+K9</f>
        <v>-14278.48</v>
      </c>
      <c r="M9" s="18">
        <f>G9+H9+I9</f>
        <v>-136791.72</v>
      </c>
      <c r="N9" s="20">
        <f>F9+M9</f>
        <v>413208.28</v>
      </c>
    </row>
    <row r="10" spans="1:14" ht="27">
      <c r="A10" s="13" t="s">
        <v>21</v>
      </c>
      <c r="B10" s="14" t="s">
        <v>22</v>
      </c>
      <c r="C10" s="15">
        <v>44110</v>
      </c>
      <c r="D10" s="16" t="s">
        <v>23</v>
      </c>
      <c r="E10" s="17" t="s">
        <v>20</v>
      </c>
      <c r="F10" s="18">
        <v>275000</v>
      </c>
      <c r="G10" s="18">
        <v>-54123.78</v>
      </c>
      <c r="H10" s="18">
        <v>-7892.5</v>
      </c>
      <c r="I10" s="18">
        <v>-4943.8</v>
      </c>
      <c r="J10" s="19">
        <v>0</v>
      </c>
      <c r="K10" s="19">
        <v>0</v>
      </c>
      <c r="L10" s="18">
        <f>I10+H10+J10+K10</f>
        <v>-12836.3</v>
      </c>
      <c r="M10" s="18">
        <f>G10+H10+I10</f>
        <v>-66960.08</v>
      </c>
      <c r="N10" s="20">
        <f>F10+M10</f>
        <v>208039.91999999998</v>
      </c>
    </row>
    <row r="11" spans="1:14">
      <c r="A11" s="13" t="s">
        <v>24</v>
      </c>
      <c r="B11" s="14" t="s">
        <v>22</v>
      </c>
      <c r="C11" s="15">
        <v>44123</v>
      </c>
      <c r="D11" s="16" t="s">
        <v>25</v>
      </c>
      <c r="E11" s="16" t="s">
        <v>26</v>
      </c>
      <c r="F11" s="18">
        <v>80000</v>
      </c>
      <c r="G11" s="18">
        <v>-7400.86</v>
      </c>
      <c r="H11" s="18">
        <v>-2296</v>
      </c>
      <c r="I11" s="18">
        <v>-2432</v>
      </c>
      <c r="J11" s="19">
        <v>0</v>
      </c>
      <c r="K11" s="19">
        <v>0</v>
      </c>
      <c r="L11" s="18">
        <f>I11+H11+J11+K11</f>
        <v>-4728</v>
      </c>
      <c r="M11" s="18">
        <f>G11+H11+I11</f>
        <v>-12128.86</v>
      </c>
      <c r="N11" s="20">
        <f>F11+M11</f>
        <v>67871.14</v>
      </c>
    </row>
    <row r="12" spans="1:14">
      <c r="A12" s="13" t="s">
        <v>27</v>
      </c>
      <c r="B12" s="14" t="s">
        <v>22</v>
      </c>
      <c r="C12" s="15">
        <v>44151</v>
      </c>
      <c r="D12" s="16" t="s">
        <v>28</v>
      </c>
      <c r="E12" s="16" t="s">
        <v>26</v>
      </c>
      <c r="F12" s="18">
        <v>85000</v>
      </c>
      <c r="G12" s="18">
        <v>-8576.98</v>
      </c>
      <c r="H12" s="18">
        <v>-2439.5</v>
      </c>
      <c r="I12" s="18">
        <v>-2584</v>
      </c>
      <c r="J12" s="19">
        <v>0</v>
      </c>
      <c r="K12" s="19">
        <v>0</v>
      </c>
      <c r="L12" s="18">
        <f>I12+H12+J12+K12</f>
        <v>-5023.5</v>
      </c>
      <c r="M12" s="18">
        <f>G12+H12+I12</f>
        <v>-13600.48</v>
      </c>
      <c r="N12" s="20">
        <f>F12+M12</f>
        <v>71399.520000000004</v>
      </c>
    </row>
    <row r="13" spans="1:14" ht="27">
      <c r="A13" s="16" t="s">
        <v>29</v>
      </c>
      <c r="B13" s="14" t="s">
        <v>18</v>
      </c>
      <c r="C13" s="15">
        <v>44652</v>
      </c>
      <c r="D13" s="16" t="s">
        <v>30</v>
      </c>
      <c r="E13" s="17" t="s">
        <v>31</v>
      </c>
      <c r="F13" s="18">
        <v>20000</v>
      </c>
      <c r="G13" s="19">
        <v>0</v>
      </c>
      <c r="H13" s="18">
        <v>-574</v>
      </c>
      <c r="I13" s="18">
        <v>-608</v>
      </c>
      <c r="J13" s="19"/>
      <c r="K13" s="19"/>
      <c r="L13" s="18">
        <f>I13+H13+J13+K13</f>
        <v>-1182</v>
      </c>
      <c r="M13" s="18">
        <f>G13+H13+I13</f>
        <v>-1182</v>
      </c>
      <c r="N13" s="20">
        <f>F13+M13</f>
        <v>18818</v>
      </c>
    </row>
    <row r="14" spans="1:14">
      <c r="A14" s="21" t="s">
        <v>32</v>
      </c>
      <c r="B14" s="14"/>
      <c r="C14" s="15"/>
      <c r="D14" s="16"/>
      <c r="E14" s="16"/>
      <c r="F14" s="22">
        <f>SUM(F9:F13)</f>
        <v>1010000</v>
      </c>
      <c r="G14" s="22">
        <f>SUM(G9:G13)</f>
        <v>-192614.86000000002</v>
      </c>
      <c r="H14" s="22">
        <f>SUM(H9:H13)</f>
        <v>-22536.68</v>
      </c>
      <c r="I14" s="22">
        <f>SUM(I9:I13)</f>
        <v>-15511.6</v>
      </c>
      <c r="J14" s="23">
        <v>0</v>
      </c>
      <c r="K14" s="23">
        <v>0</v>
      </c>
      <c r="L14" s="22">
        <f>SUM(L9:L13)</f>
        <v>-38048.28</v>
      </c>
      <c r="M14" s="22">
        <f>SUM(M9:M13)</f>
        <v>-230663.13999999998</v>
      </c>
      <c r="N14" s="24">
        <f>SUM(N9:N13)</f>
        <v>779336.86</v>
      </c>
    </row>
    <row r="15" spans="1:14">
      <c r="A15" s="8" t="s">
        <v>33</v>
      </c>
      <c r="B15" s="25"/>
      <c r="C15" s="26"/>
      <c r="D15" s="9"/>
      <c r="E15" s="9"/>
      <c r="F15" s="27"/>
      <c r="G15" s="9"/>
      <c r="H15" s="9"/>
      <c r="I15" s="9"/>
      <c r="J15" s="9"/>
      <c r="K15" s="9"/>
      <c r="L15" s="9"/>
      <c r="M15" s="27"/>
      <c r="N15" s="28"/>
    </row>
    <row r="16" spans="1:14">
      <c r="A16" s="13" t="s">
        <v>34</v>
      </c>
      <c r="B16" s="14" t="s">
        <v>22</v>
      </c>
      <c r="C16" s="15">
        <v>44075</v>
      </c>
      <c r="D16" s="16" t="s">
        <v>35</v>
      </c>
      <c r="E16" s="16" t="s">
        <v>26</v>
      </c>
      <c r="F16" s="18">
        <v>345000</v>
      </c>
      <c r="G16" s="18">
        <v>-71263.240000000005</v>
      </c>
      <c r="H16" s="18">
        <v>-9334.68</v>
      </c>
      <c r="I16" s="18">
        <v>-4943.8</v>
      </c>
      <c r="J16" s="19">
        <v>0</v>
      </c>
      <c r="K16" s="19">
        <v>0</v>
      </c>
      <c r="L16" s="18">
        <f>I16+H16+J16+K16</f>
        <v>-14278.48</v>
      </c>
      <c r="M16" s="18">
        <f>G16+H16+I16</f>
        <v>-85541.720000000016</v>
      </c>
      <c r="N16" s="20">
        <f>F16+M16</f>
        <v>259458.27999999997</v>
      </c>
    </row>
    <row r="17" spans="1:14">
      <c r="A17" s="13" t="s">
        <v>36</v>
      </c>
      <c r="B17" s="14" t="s">
        <v>18</v>
      </c>
      <c r="C17" s="15">
        <v>44088</v>
      </c>
      <c r="D17" s="16" t="s">
        <v>37</v>
      </c>
      <c r="E17" s="16" t="s">
        <v>26</v>
      </c>
      <c r="F17" s="18">
        <v>200000</v>
      </c>
      <c r="G17" s="18">
        <v>-35911.910000000003</v>
      </c>
      <c r="H17" s="18">
        <v>-5740</v>
      </c>
      <c r="I17" s="18">
        <v>-4943.8</v>
      </c>
      <c r="J17" s="19">
        <v>0</v>
      </c>
      <c r="K17" s="19">
        <v>0</v>
      </c>
      <c r="L17" s="18">
        <f>I17+H17+J17+K17</f>
        <v>-10683.8</v>
      </c>
      <c r="M17" s="18">
        <f t="shared" ref="M17:M18" si="0">G17+H17+I17</f>
        <v>-46595.710000000006</v>
      </c>
      <c r="N17" s="20">
        <f t="shared" ref="N17:N18" si="1">F17+M17</f>
        <v>153404.28999999998</v>
      </c>
    </row>
    <row r="18" spans="1:14">
      <c r="A18" s="13" t="s">
        <v>38</v>
      </c>
      <c r="B18" s="14" t="s">
        <v>22</v>
      </c>
      <c r="C18" s="15">
        <v>42248</v>
      </c>
      <c r="D18" s="16" t="s">
        <v>28</v>
      </c>
      <c r="E18" s="16" t="s">
        <v>26</v>
      </c>
      <c r="F18" s="18">
        <v>80000</v>
      </c>
      <c r="G18" s="18">
        <v>-7400.86</v>
      </c>
      <c r="H18" s="18">
        <v>-2296</v>
      </c>
      <c r="I18" s="18">
        <v>-2432</v>
      </c>
      <c r="J18" s="19">
        <v>0</v>
      </c>
      <c r="K18" s="19">
        <v>0</v>
      </c>
      <c r="L18" s="18">
        <f>I18+H18+J18+K18</f>
        <v>-4728</v>
      </c>
      <c r="M18" s="18">
        <f t="shared" si="0"/>
        <v>-12128.86</v>
      </c>
      <c r="N18" s="20">
        <f t="shared" si="1"/>
        <v>67871.14</v>
      </c>
    </row>
    <row r="19" spans="1:14">
      <c r="A19" s="21" t="s">
        <v>32</v>
      </c>
      <c r="B19" s="29"/>
      <c r="C19" s="16"/>
      <c r="D19" s="16"/>
      <c r="E19" s="16"/>
      <c r="F19" s="22">
        <f>SUM(F16:F18)</f>
        <v>625000</v>
      </c>
      <c r="G19" s="22">
        <f>SUM(G16:G18)</f>
        <v>-114576.01000000001</v>
      </c>
      <c r="H19" s="22">
        <f>SUM(H16:H18)</f>
        <v>-17370.68</v>
      </c>
      <c r="I19" s="22">
        <f>SUM(I16:I18)</f>
        <v>-12319.6</v>
      </c>
      <c r="J19" s="23">
        <v>0</v>
      </c>
      <c r="K19" s="23">
        <v>0</v>
      </c>
      <c r="L19" s="22">
        <f>SUM(L16:L18)</f>
        <v>-29690.28</v>
      </c>
      <c r="M19" s="22">
        <f>SUM(M16:M18)</f>
        <v>-144266.29000000004</v>
      </c>
      <c r="N19" s="24">
        <f>SUM(N16:N18)</f>
        <v>480733.70999999996</v>
      </c>
    </row>
    <row r="20" spans="1:14">
      <c r="A20" s="8" t="s">
        <v>39</v>
      </c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2"/>
    </row>
    <row r="21" spans="1:14">
      <c r="A21" s="13" t="s">
        <v>40</v>
      </c>
      <c r="B21" s="14" t="s">
        <v>18</v>
      </c>
      <c r="C21" s="15">
        <v>41153</v>
      </c>
      <c r="D21" s="16" t="s">
        <v>41</v>
      </c>
      <c r="E21" s="16" t="s">
        <v>26</v>
      </c>
      <c r="F21" s="18">
        <v>345000</v>
      </c>
      <c r="G21" s="18">
        <v>-71263.240000000005</v>
      </c>
      <c r="H21" s="18">
        <v>-9334.68</v>
      </c>
      <c r="I21" s="18">
        <v>-4943.8</v>
      </c>
      <c r="J21" s="19">
        <v>0</v>
      </c>
      <c r="K21" s="18">
        <v>-20000</v>
      </c>
      <c r="L21" s="18">
        <f>I21+H21+J21+K21</f>
        <v>-34278.479999999996</v>
      </c>
      <c r="M21" s="18">
        <f>G21+H21+I21+K21</f>
        <v>-105541.72000000002</v>
      </c>
      <c r="N21" s="20">
        <f>F21+M21</f>
        <v>239458.27999999997</v>
      </c>
    </row>
    <row r="22" spans="1:14">
      <c r="A22" s="13" t="s">
        <v>42</v>
      </c>
      <c r="B22" s="14" t="s">
        <v>18</v>
      </c>
      <c r="C22" s="15">
        <v>40087</v>
      </c>
      <c r="D22" s="16" t="s">
        <v>43</v>
      </c>
      <c r="E22" s="16" t="s">
        <v>26</v>
      </c>
      <c r="F22" s="18">
        <v>140000</v>
      </c>
      <c r="G22" s="18">
        <v>-21176.83</v>
      </c>
      <c r="H22" s="18">
        <v>-4018</v>
      </c>
      <c r="I22" s="18">
        <v>-4256</v>
      </c>
      <c r="J22" s="18">
        <v>-1350.12</v>
      </c>
      <c r="K22" s="19">
        <v>0</v>
      </c>
      <c r="L22" s="18">
        <f>I22+H22+J22+K22</f>
        <v>-9624.119999999999</v>
      </c>
      <c r="M22" s="18">
        <f>G22+H22+I22+J22</f>
        <v>-30800.95</v>
      </c>
      <c r="N22" s="20">
        <f t="shared" ref="N22:N25" si="2">F22+M22</f>
        <v>109199.05</v>
      </c>
    </row>
    <row r="23" spans="1:14">
      <c r="A23" s="13" t="s">
        <v>44</v>
      </c>
      <c r="B23" s="14" t="s">
        <v>22</v>
      </c>
      <c r="C23" s="15">
        <v>41334</v>
      </c>
      <c r="D23" s="16" t="s">
        <v>45</v>
      </c>
      <c r="E23" s="16" t="s">
        <v>26</v>
      </c>
      <c r="F23" s="18">
        <v>85000</v>
      </c>
      <c r="G23" s="18">
        <v>-8576.98</v>
      </c>
      <c r="H23" s="18">
        <v>-2439.5</v>
      </c>
      <c r="I23" s="18">
        <v>-2584</v>
      </c>
      <c r="J23" s="16"/>
      <c r="K23" s="19">
        <v>0</v>
      </c>
      <c r="L23" s="18">
        <f>I23+H23+J23+K23</f>
        <v>-5023.5</v>
      </c>
      <c r="M23" s="18">
        <f t="shared" ref="M23:M25" si="3">G23+H23+I23</f>
        <v>-13600.48</v>
      </c>
      <c r="N23" s="20">
        <f t="shared" si="2"/>
        <v>71399.520000000004</v>
      </c>
    </row>
    <row r="24" spans="1:14">
      <c r="A24" s="13" t="s">
        <v>46</v>
      </c>
      <c r="B24" s="14" t="s">
        <v>22</v>
      </c>
      <c r="C24" s="15">
        <v>42156</v>
      </c>
      <c r="D24" s="16" t="s">
        <v>47</v>
      </c>
      <c r="E24" s="16" t="s">
        <v>26</v>
      </c>
      <c r="F24" s="18">
        <v>80000</v>
      </c>
      <c r="G24" s="18">
        <v>-7400.86</v>
      </c>
      <c r="H24" s="18">
        <v>-2296</v>
      </c>
      <c r="I24" s="18">
        <v>-2432</v>
      </c>
      <c r="J24" s="19">
        <v>0</v>
      </c>
      <c r="K24" s="19">
        <v>0</v>
      </c>
      <c r="L24" s="18">
        <f>I24+H24+J24+K24</f>
        <v>-4728</v>
      </c>
      <c r="M24" s="18">
        <f t="shared" si="3"/>
        <v>-12128.86</v>
      </c>
      <c r="N24" s="20">
        <f t="shared" si="2"/>
        <v>67871.14</v>
      </c>
    </row>
    <row r="25" spans="1:14">
      <c r="A25" s="13" t="s">
        <v>48</v>
      </c>
      <c r="B25" s="14" t="s">
        <v>18</v>
      </c>
      <c r="C25" s="15">
        <v>44470</v>
      </c>
      <c r="D25" s="16" t="s">
        <v>49</v>
      </c>
      <c r="E25" s="16" t="s">
        <v>26</v>
      </c>
      <c r="F25" s="18">
        <v>50000</v>
      </c>
      <c r="G25" s="18">
        <v>-1854</v>
      </c>
      <c r="H25" s="18">
        <v>-1435</v>
      </c>
      <c r="I25" s="18">
        <v>-1520</v>
      </c>
      <c r="J25" s="19">
        <v>0</v>
      </c>
      <c r="K25" s="19">
        <v>0</v>
      </c>
      <c r="L25" s="18">
        <f>I25+H25+J25+K25</f>
        <v>-2955</v>
      </c>
      <c r="M25" s="18">
        <f t="shared" si="3"/>
        <v>-4809</v>
      </c>
      <c r="N25" s="20">
        <f t="shared" si="2"/>
        <v>45191</v>
      </c>
    </row>
    <row r="26" spans="1:14">
      <c r="A26" s="21" t="s">
        <v>32</v>
      </c>
      <c r="B26" s="29"/>
      <c r="C26" s="16"/>
      <c r="D26" s="16"/>
      <c r="E26" s="16"/>
      <c r="F26" s="22">
        <f>SUM(F21:F25)</f>
        <v>700000</v>
      </c>
      <c r="G26" s="22">
        <f>SUM(G21:G25)</f>
        <v>-110271.91</v>
      </c>
      <c r="H26" s="22">
        <f>SUM(H21:H25)</f>
        <v>-19523.18</v>
      </c>
      <c r="I26" s="22">
        <f>SUM(I21:I25)</f>
        <v>-15735.8</v>
      </c>
      <c r="J26" s="22">
        <f>J21+J22+J23+J24+J25</f>
        <v>-1350.12</v>
      </c>
      <c r="K26" s="22">
        <f>SUM(K21:K25)</f>
        <v>-20000</v>
      </c>
      <c r="L26" s="22">
        <f>SUM(L21:L25)</f>
        <v>-56609.099999999991</v>
      </c>
      <c r="M26" s="22">
        <f>SUM(M21:M25)</f>
        <v>-166881.01</v>
      </c>
      <c r="N26" s="24">
        <f>SUM(N21:N25)</f>
        <v>533118.99</v>
      </c>
    </row>
    <row r="27" spans="1:14">
      <c r="A27" s="8" t="s">
        <v>50</v>
      </c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2"/>
    </row>
    <row r="28" spans="1:14">
      <c r="A28" s="13" t="s">
        <v>51</v>
      </c>
      <c r="B28" s="14" t="s">
        <v>22</v>
      </c>
      <c r="C28" s="15">
        <v>44088</v>
      </c>
      <c r="D28" s="16" t="s">
        <v>52</v>
      </c>
      <c r="E28" s="16" t="s">
        <v>26</v>
      </c>
      <c r="F28" s="18">
        <v>200000</v>
      </c>
      <c r="G28" s="18">
        <v>-35911.910000000003</v>
      </c>
      <c r="H28" s="18">
        <v>-5740</v>
      </c>
      <c r="I28" s="18">
        <v>-4943.8</v>
      </c>
      <c r="J28" s="19">
        <v>0</v>
      </c>
      <c r="K28" s="19">
        <v>0</v>
      </c>
      <c r="L28" s="18">
        <v>-10683.8</v>
      </c>
      <c r="M28" s="18">
        <v>-46595.710000000006</v>
      </c>
      <c r="N28" s="20">
        <v>153404.28999999998</v>
      </c>
    </row>
    <row r="29" spans="1:14">
      <c r="A29" s="13" t="s">
        <v>53</v>
      </c>
      <c r="B29" s="14" t="s">
        <v>18</v>
      </c>
      <c r="C29" s="15">
        <v>38231</v>
      </c>
      <c r="D29" s="16" t="s">
        <v>54</v>
      </c>
      <c r="E29" s="16" t="s">
        <v>26</v>
      </c>
      <c r="F29" s="18">
        <v>81300</v>
      </c>
      <c r="G29" s="18">
        <v>-7706.65</v>
      </c>
      <c r="H29" s="18">
        <v>-2333.31</v>
      </c>
      <c r="I29" s="18">
        <v>-2471.52</v>
      </c>
      <c r="J29" s="19">
        <v>0</v>
      </c>
      <c r="K29" s="19">
        <v>0</v>
      </c>
      <c r="L29" s="18">
        <f t="shared" ref="L29:L37" si="4">I29+H29+J29+K29</f>
        <v>-4804.83</v>
      </c>
      <c r="M29" s="18">
        <v>-12511.48</v>
      </c>
      <c r="N29" s="20">
        <v>68788.52</v>
      </c>
    </row>
    <row r="30" spans="1:14">
      <c r="A30" s="13" t="s">
        <v>55</v>
      </c>
      <c r="B30" s="14" t="s">
        <v>22</v>
      </c>
      <c r="C30" s="15">
        <v>39995</v>
      </c>
      <c r="D30" s="16" t="s">
        <v>56</v>
      </c>
      <c r="E30" s="16" t="s">
        <v>26</v>
      </c>
      <c r="F30" s="18">
        <v>75000</v>
      </c>
      <c r="G30" s="18">
        <v>-6309.37</v>
      </c>
      <c r="H30" s="18">
        <v>-2152.5</v>
      </c>
      <c r="I30" s="18">
        <v>-2280</v>
      </c>
      <c r="J30" s="19">
        <v>0</v>
      </c>
      <c r="K30" s="19">
        <v>0</v>
      </c>
      <c r="L30" s="18">
        <f t="shared" si="4"/>
        <v>-4432.5</v>
      </c>
      <c r="M30" s="18">
        <v>-10741.87</v>
      </c>
      <c r="N30" s="20">
        <v>64258.13</v>
      </c>
    </row>
    <row r="31" spans="1:14">
      <c r="A31" s="13" t="s">
        <v>57</v>
      </c>
      <c r="B31" s="14" t="s">
        <v>22</v>
      </c>
      <c r="C31" s="15">
        <v>40603</v>
      </c>
      <c r="D31" s="16" t="s">
        <v>58</v>
      </c>
      <c r="E31" s="16" t="s">
        <v>26</v>
      </c>
      <c r="F31" s="18">
        <v>62500</v>
      </c>
      <c r="G31" s="18">
        <v>-3957.12</v>
      </c>
      <c r="H31" s="18">
        <v>-1793.75</v>
      </c>
      <c r="I31" s="18">
        <v>-1900</v>
      </c>
      <c r="J31" s="19">
        <v>0</v>
      </c>
      <c r="K31" s="19">
        <v>0</v>
      </c>
      <c r="L31" s="18">
        <f t="shared" si="4"/>
        <v>-3693.75</v>
      </c>
      <c r="M31" s="18">
        <v>-7650.87</v>
      </c>
      <c r="N31" s="20">
        <v>54849.13</v>
      </c>
    </row>
    <row r="32" spans="1:14">
      <c r="A32" s="13" t="s">
        <v>59</v>
      </c>
      <c r="B32" s="14" t="s">
        <v>22</v>
      </c>
      <c r="C32" s="15">
        <v>43598</v>
      </c>
      <c r="D32" s="16" t="s">
        <v>58</v>
      </c>
      <c r="E32" s="16" t="s">
        <v>26</v>
      </c>
      <c r="F32" s="18">
        <v>50000</v>
      </c>
      <c r="G32" s="18">
        <v>-1854</v>
      </c>
      <c r="H32" s="18">
        <v>-1435</v>
      </c>
      <c r="I32" s="18">
        <v>-1520</v>
      </c>
      <c r="J32" s="19">
        <v>0</v>
      </c>
      <c r="K32" s="19">
        <v>0</v>
      </c>
      <c r="L32" s="18">
        <f t="shared" si="4"/>
        <v>-2955</v>
      </c>
      <c r="M32" s="18">
        <v>-4809</v>
      </c>
      <c r="N32" s="20">
        <v>45191</v>
      </c>
    </row>
    <row r="33" spans="1:14">
      <c r="A33" s="13" t="s">
        <v>60</v>
      </c>
      <c r="B33" s="14" t="s">
        <v>22</v>
      </c>
      <c r="C33" s="15">
        <v>38231</v>
      </c>
      <c r="D33" s="16" t="s">
        <v>54</v>
      </c>
      <c r="E33" s="16" t="s">
        <v>61</v>
      </c>
      <c r="F33" s="18">
        <v>81000</v>
      </c>
      <c r="G33" s="18">
        <v>-7636.08</v>
      </c>
      <c r="H33" s="18">
        <v>-2324.6999999999998</v>
      </c>
      <c r="I33" s="18">
        <v>-2462.4</v>
      </c>
      <c r="J33" s="19">
        <v>0</v>
      </c>
      <c r="K33" s="19">
        <v>0</v>
      </c>
      <c r="L33" s="18">
        <f t="shared" si="4"/>
        <v>-4787.1000000000004</v>
      </c>
      <c r="M33" s="18">
        <v>-12423.18</v>
      </c>
      <c r="N33" s="20">
        <v>68576.820000000007</v>
      </c>
    </row>
    <row r="34" spans="1:14">
      <c r="A34" s="13" t="s">
        <v>62</v>
      </c>
      <c r="B34" s="14" t="s">
        <v>18</v>
      </c>
      <c r="C34" s="15">
        <v>39845</v>
      </c>
      <c r="D34" s="16" t="s">
        <v>63</v>
      </c>
      <c r="E34" s="16" t="s">
        <v>26</v>
      </c>
      <c r="F34" s="18">
        <v>68800</v>
      </c>
      <c r="G34" s="18">
        <v>-4872.63</v>
      </c>
      <c r="H34" s="18">
        <v>-1974.56</v>
      </c>
      <c r="I34" s="18">
        <v>-2091.52</v>
      </c>
      <c r="J34" s="18">
        <v>-1350.12</v>
      </c>
      <c r="K34" s="19">
        <v>0</v>
      </c>
      <c r="L34" s="18">
        <f t="shared" si="4"/>
        <v>-5416.2</v>
      </c>
      <c r="M34" s="18">
        <v>-10288.83</v>
      </c>
      <c r="N34" s="20">
        <v>58511.17</v>
      </c>
    </row>
    <row r="35" spans="1:14">
      <c r="A35" s="13" t="s">
        <v>64</v>
      </c>
      <c r="B35" s="14" t="s">
        <v>18</v>
      </c>
      <c r="C35" s="15">
        <v>44459</v>
      </c>
      <c r="D35" s="16" t="s">
        <v>65</v>
      </c>
      <c r="E35" s="16" t="s">
        <v>26</v>
      </c>
      <c r="F35" s="18">
        <v>80000</v>
      </c>
      <c r="G35" s="18">
        <v>-7400.86</v>
      </c>
      <c r="H35" s="18">
        <v>-2296</v>
      </c>
      <c r="I35" s="18">
        <v>-2432</v>
      </c>
      <c r="J35" s="19">
        <v>0</v>
      </c>
      <c r="K35" s="19">
        <v>0</v>
      </c>
      <c r="L35" s="18">
        <f t="shared" si="4"/>
        <v>-4728</v>
      </c>
      <c r="M35" s="18">
        <v>-12128.86</v>
      </c>
      <c r="N35" s="20">
        <v>67871.14</v>
      </c>
    </row>
    <row r="36" spans="1:14">
      <c r="A36" s="13" t="s">
        <v>66</v>
      </c>
      <c r="B36" s="14" t="s">
        <v>22</v>
      </c>
      <c r="C36" s="15">
        <v>43598</v>
      </c>
      <c r="D36" s="16" t="s">
        <v>67</v>
      </c>
      <c r="E36" s="16" t="s">
        <v>26</v>
      </c>
      <c r="F36" s="18">
        <v>65000</v>
      </c>
      <c r="G36" s="18">
        <v>-4427.57</v>
      </c>
      <c r="H36" s="18">
        <v>-1865.5</v>
      </c>
      <c r="I36" s="18">
        <v>-1976</v>
      </c>
      <c r="J36" s="19">
        <v>0</v>
      </c>
      <c r="K36" s="19">
        <v>0</v>
      </c>
      <c r="L36" s="18">
        <f t="shared" si="4"/>
        <v>-3841.5</v>
      </c>
      <c r="M36" s="18">
        <v>-8269.07</v>
      </c>
      <c r="N36" s="20">
        <v>56730.93</v>
      </c>
    </row>
    <row r="37" spans="1:14">
      <c r="A37" s="13" t="s">
        <v>68</v>
      </c>
      <c r="B37" s="14" t="s">
        <v>18</v>
      </c>
      <c r="C37" s="15">
        <v>44460</v>
      </c>
      <c r="D37" s="16" t="s">
        <v>67</v>
      </c>
      <c r="E37" s="16" t="s">
        <v>26</v>
      </c>
      <c r="F37" s="18">
        <v>80000</v>
      </c>
      <c r="G37" s="18">
        <v>-7400.86</v>
      </c>
      <c r="H37" s="18">
        <v>-2296</v>
      </c>
      <c r="I37" s="18">
        <v>-2432</v>
      </c>
      <c r="J37" s="19">
        <v>0</v>
      </c>
      <c r="K37" s="19">
        <v>0</v>
      </c>
      <c r="L37" s="18">
        <f t="shared" si="4"/>
        <v>-4728</v>
      </c>
      <c r="M37" s="18">
        <v>-12128.86</v>
      </c>
      <c r="N37" s="20">
        <v>67871.14</v>
      </c>
    </row>
    <row r="38" spans="1:14">
      <c r="A38" s="21" t="s">
        <v>32</v>
      </c>
      <c r="B38" s="29"/>
      <c r="C38" s="16"/>
      <c r="D38" s="16"/>
      <c r="E38" s="16"/>
      <c r="F38" s="22">
        <f>SUM(F28:F37)</f>
        <v>843600</v>
      </c>
      <c r="G38" s="22">
        <f>SUM(G28:G37)</f>
        <v>-87477.05</v>
      </c>
      <c r="H38" s="22">
        <f>SUM(H28:H37)</f>
        <v>-24211.32</v>
      </c>
      <c r="I38" s="22">
        <f>SUM(I28:I37)</f>
        <v>-24509.239999999998</v>
      </c>
      <c r="J38" s="22">
        <f>SUM(J28:J37)</f>
        <v>-1350.12</v>
      </c>
      <c r="K38" s="23">
        <v>0</v>
      </c>
      <c r="L38" s="22">
        <f>SUM(L28:L37)</f>
        <v>-50070.679999999993</v>
      </c>
      <c r="M38" s="22">
        <f>SUM(M28:M37)</f>
        <v>-137547.72999999998</v>
      </c>
      <c r="N38" s="24">
        <f>SUM(N28:N37)</f>
        <v>706052.27</v>
      </c>
    </row>
    <row r="39" spans="1:14">
      <c r="A39" s="8" t="s">
        <v>69</v>
      </c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2"/>
    </row>
    <row r="40" spans="1:14">
      <c r="A40" s="13" t="s">
        <v>70</v>
      </c>
      <c r="B40" s="14" t="s">
        <v>18</v>
      </c>
      <c r="C40" s="15">
        <v>36017</v>
      </c>
      <c r="D40" s="16" t="s">
        <v>37</v>
      </c>
      <c r="E40" s="16" t="s">
        <v>26</v>
      </c>
      <c r="F40" s="18">
        <v>345000</v>
      </c>
      <c r="G40" s="18">
        <v>-70925.710000000006</v>
      </c>
      <c r="H40" s="18">
        <v>-9334.68</v>
      </c>
      <c r="I40" s="18">
        <v>-4943.8</v>
      </c>
      <c r="J40" s="18">
        <v>-1350.12</v>
      </c>
      <c r="K40" s="19">
        <v>0</v>
      </c>
      <c r="L40" s="18">
        <f>I40+H40+J40+K40</f>
        <v>-15628.599999999999</v>
      </c>
      <c r="M40" s="18">
        <f>G40+H40+I40+J40</f>
        <v>-86554.310000000012</v>
      </c>
      <c r="N40" s="18">
        <f>F40+M40</f>
        <v>258445.69</v>
      </c>
    </row>
    <row r="41" spans="1:14">
      <c r="A41" s="13" t="s">
        <v>71</v>
      </c>
      <c r="B41" s="14" t="s">
        <v>22</v>
      </c>
      <c r="C41" s="15">
        <v>44136</v>
      </c>
      <c r="D41" s="16" t="s">
        <v>72</v>
      </c>
      <c r="E41" s="16" t="s">
        <v>26</v>
      </c>
      <c r="F41" s="18">
        <v>200000</v>
      </c>
      <c r="G41" s="18">
        <v>-35911.910000000003</v>
      </c>
      <c r="H41" s="18">
        <v>-5740</v>
      </c>
      <c r="I41" s="18">
        <v>-4943.8</v>
      </c>
      <c r="J41" s="19">
        <v>0</v>
      </c>
      <c r="K41" s="19">
        <v>0</v>
      </c>
      <c r="L41" s="18">
        <v>-10683.8</v>
      </c>
      <c r="M41" s="18">
        <f t="shared" ref="M41:M46" si="5">G41+H41+I41+J41</f>
        <v>-46595.710000000006</v>
      </c>
      <c r="N41" s="20">
        <v>153404.28999999998</v>
      </c>
    </row>
    <row r="42" spans="1:14">
      <c r="A42" s="13" t="s">
        <v>73</v>
      </c>
      <c r="B42" s="14" t="s">
        <v>18</v>
      </c>
      <c r="C42" s="15">
        <v>38272</v>
      </c>
      <c r="D42" s="16" t="s">
        <v>74</v>
      </c>
      <c r="E42" s="16" t="s">
        <v>26</v>
      </c>
      <c r="F42" s="18">
        <v>150000</v>
      </c>
      <c r="G42" s="18">
        <v>-23866.61</v>
      </c>
      <c r="H42" s="18">
        <v>-4305</v>
      </c>
      <c r="I42" s="18">
        <v>-4560</v>
      </c>
      <c r="J42" s="19">
        <v>0</v>
      </c>
      <c r="K42" s="19">
        <v>0</v>
      </c>
      <c r="L42" s="18">
        <f>I42+H42+J42+K42</f>
        <v>-8865</v>
      </c>
      <c r="M42" s="18">
        <f t="shared" si="5"/>
        <v>-32731.61</v>
      </c>
      <c r="N42" s="20">
        <v>117268.39</v>
      </c>
    </row>
    <row r="43" spans="1:14">
      <c r="A43" s="13" t="s">
        <v>75</v>
      </c>
      <c r="B43" s="14" t="s">
        <v>22</v>
      </c>
      <c r="C43" s="15">
        <v>43411</v>
      </c>
      <c r="D43" s="16" t="s">
        <v>76</v>
      </c>
      <c r="E43" s="16" t="s">
        <v>26</v>
      </c>
      <c r="F43" s="18">
        <v>65000</v>
      </c>
      <c r="G43" s="18">
        <v>-4427.57</v>
      </c>
      <c r="H43" s="18">
        <v>-1865.5</v>
      </c>
      <c r="I43" s="18">
        <v>-1976</v>
      </c>
      <c r="J43" s="19">
        <v>0</v>
      </c>
      <c r="K43" s="19">
        <v>0</v>
      </c>
      <c r="L43" s="18">
        <f>I43+H43+J43+K43</f>
        <v>-3841.5</v>
      </c>
      <c r="M43" s="18">
        <f t="shared" si="5"/>
        <v>-8269.07</v>
      </c>
      <c r="N43" s="20">
        <v>56730.93</v>
      </c>
    </row>
    <row r="44" spans="1:14">
      <c r="A44" s="13" t="s">
        <v>77</v>
      </c>
      <c r="B44" s="14" t="s">
        <v>22</v>
      </c>
      <c r="C44" s="15">
        <v>41275</v>
      </c>
      <c r="D44" s="16" t="s">
        <v>76</v>
      </c>
      <c r="E44" s="16" t="s">
        <v>26</v>
      </c>
      <c r="F44" s="18">
        <v>70200</v>
      </c>
      <c r="G44" s="18">
        <v>-5406.11</v>
      </c>
      <c r="H44" s="18">
        <v>-2014.74</v>
      </c>
      <c r="I44" s="18">
        <v>-2134.08</v>
      </c>
      <c r="J44" s="19">
        <v>0</v>
      </c>
      <c r="K44" s="19">
        <v>0</v>
      </c>
      <c r="L44" s="18">
        <f>I44+H44+J44+K44</f>
        <v>-4148.82</v>
      </c>
      <c r="M44" s="18">
        <f t="shared" si="5"/>
        <v>-9554.93</v>
      </c>
      <c r="N44" s="20">
        <v>60645.07</v>
      </c>
    </row>
    <row r="45" spans="1:14">
      <c r="A45" s="13" t="s">
        <v>78</v>
      </c>
      <c r="B45" s="14" t="s">
        <v>22</v>
      </c>
      <c r="C45" s="15">
        <v>44470</v>
      </c>
      <c r="D45" s="16" t="s">
        <v>79</v>
      </c>
      <c r="E45" s="16" t="s">
        <v>26</v>
      </c>
      <c r="F45" s="18">
        <v>55000</v>
      </c>
      <c r="G45" s="18">
        <v>-2559.6799999999998</v>
      </c>
      <c r="H45" s="18">
        <v>-1578.5</v>
      </c>
      <c r="I45" s="18">
        <v>-1672</v>
      </c>
      <c r="J45" s="19">
        <v>0</v>
      </c>
      <c r="K45" s="19">
        <v>0</v>
      </c>
      <c r="L45" s="18">
        <f>I45+H45+J45+K45</f>
        <v>-3250.5</v>
      </c>
      <c r="M45" s="18">
        <f t="shared" si="5"/>
        <v>-5810.18</v>
      </c>
      <c r="N45" s="20">
        <v>49189.82</v>
      </c>
    </row>
    <row r="46" spans="1:14" ht="27">
      <c r="A46" s="13" t="s">
        <v>80</v>
      </c>
      <c r="B46" s="14" t="s">
        <v>18</v>
      </c>
      <c r="C46" s="15">
        <v>43252</v>
      </c>
      <c r="D46" s="16" t="s">
        <v>81</v>
      </c>
      <c r="E46" s="17" t="s">
        <v>31</v>
      </c>
      <c r="F46" s="18">
        <v>25000</v>
      </c>
      <c r="G46" s="19">
        <v>0</v>
      </c>
      <c r="H46" s="16">
        <v>-717.5</v>
      </c>
      <c r="I46" s="16">
        <v>-760</v>
      </c>
      <c r="J46" s="19">
        <v>0</v>
      </c>
      <c r="K46" s="19">
        <v>0</v>
      </c>
      <c r="L46" s="18">
        <f>I46+H46+J46+K46</f>
        <v>-1477.5</v>
      </c>
      <c r="M46" s="18">
        <f t="shared" si="5"/>
        <v>-1477.5</v>
      </c>
      <c r="N46" s="20">
        <v>23522.5</v>
      </c>
    </row>
    <row r="47" spans="1:14">
      <c r="A47" s="21" t="s">
        <v>32</v>
      </c>
      <c r="B47" s="29"/>
      <c r="C47" s="16"/>
      <c r="D47" s="16"/>
      <c r="E47" s="16"/>
      <c r="F47" s="22">
        <f>SUM(F40:F46)</f>
        <v>910200</v>
      </c>
      <c r="G47" s="22">
        <f>SUM(G40:G46)</f>
        <v>-143097.59</v>
      </c>
      <c r="H47" s="22">
        <f>SUM(H40:H46)</f>
        <v>-25555.920000000002</v>
      </c>
      <c r="I47" s="22">
        <f>SUM(I40:I46)</f>
        <v>-20989.68</v>
      </c>
      <c r="J47" s="22">
        <f>SUM(J40:J46)</f>
        <v>-1350.12</v>
      </c>
      <c r="K47" s="23">
        <v>0</v>
      </c>
      <c r="L47" s="22">
        <f>SUM(L40:L46)</f>
        <v>-47895.719999999994</v>
      </c>
      <c r="M47" s="22">
        <f>SUM(M40:M46)</f>
        <v>-190993.31</v>
      </c>
      <c r="N47" s="24">
        <f>SUM(N40:N46)</f>
        <v>719206.69</v>
      </c>
    </row>
    <row r="48" spans="1:14">
      <c r="A48" s="8" t="s">
        <v>82</v>
      </c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2"/>
    </row>
    <row r="49" spans="1:14">
      <c r="A49" s="13" t="s">
        <v>83</v>
      </c>
      <c r="B49" s="14" t="s">
        <v>22</v>
      </c>
      <c r="C49" s="15">
        <v>44136</v>
      </c>
      <c r="D49" s="16" t="s">
        <v>52</v>
      </c>
      <c r="E49" s="16" t="s">
        <v>26</v>
      </c>
      <c r="F49" s="18">
        <v>200000</v>
      </c>
      <c r="G49" s="18">
        <v>-35574.379999999997</v>
      </c>
      <c r="H49" s="18">
        <v>-5740</v>
      </c>
      <c r="I49" s="18">
        <v>-4943.8</v>
      </c>
      <c r="J49" s="18">
        <v>-1350.12</v>
      </c>
      <c r="K49" s="19">
        <v>0</v>
      </c>
      <c r="L49" s="18">
        <f>I49+H49+J49+K49</f>
        <v>-12033.919999999998</v>
      </c>
      <c r="M49" s="18">
        <f>G49+H49+I49+J49</f>
        <v>-47608.3</v>
      </c>
      <c r="N49" s="20">
        <f>F49+M49</f>
        <v>152391.70000000001</v>
      </c>
    </row>
    <row r="50" spans="1:14">
      <c r="A50" s="13" t="s">
        <v>84</v>
      </c>
      <c r="B50" s="14" t="s">
        <v>18</v>
      </c>
      <c r="C50" s="15">
        <v>44166</v>
      </c>
      <c r="D50" s="16" t="s">
        <v>85</v>
      </c>
      <c r="E50" s="16" t="s">
        <v>26</v>
      </c>
      <c r="F50" s="18">
        <v>80000</v>
      </c>
      <c r="G50" s="18">
        <v>-7400.86</v>
      </c>
      <c r="H50" s="18">
        <v>-2296</v>
      </c>
      <c r="I50" s="18">
        <v>-2432</v>
      </c>
      <c r="J50" s="19">
        <v>0</v>
      </c>
      <c r="K50" s="19">
        <v>0</v>
      </c>
      <c r="L50" s="18">
        <f>I50+H50+J50+K50</f>
        <v>-4728</v>
      </c>
      <c r="M50" s="18">
        <f t="shared" ref="M50:M53" si="6">G50+H50+I50+J50</f>
        <v>-12128.86</v>
      </c>
      <c r="N50" s="20">
        <f t="shared" ref="N50:N53" si="7">F50+M50</f>
        <v>67871.14</v>
      </c>
    </row>
    <row r="51" spans="1:14">
      <c r="A51" s="13" t="s">
        <v>86</v>
      </c>
      <c r="B51" s="14" t="s">
        <v>22</v>
      </c>
      <c r="C51" s="15">
        <v>38504</v>
      </c>
      <c r="D51" s="16" t="s">
        <v>87</v>
      </c>
      <c r="E51" s="16" t="s">
        <v>26</v>
      </c>
      <c r="F51" s="18">
        <v>60000</v>
      </c>
      <c r="G51" s="18">
        <v>-3486.67</v>
      </c>
      <c r="H51" s="18">
        <v>-1722</v>
      </c>
      <c r="I51" s="18">
        <v>-1824</v>
      </c>
      <c r="J51" s="19">
        <v>0</v>
      </c>
      <c r="K51" s="19">
        <v>0</v>
      </c>
      <c r="L51" s="18">
        <f>I51+H51+J51+K51</f>
        <v>-3546</v>
      </c>
      <c r="M51" s="18">
        <f t="shared" si="6"/>
        <v>-7032.67</v>
      </c>
      <c r="N51" s="20">
        <f t="shared" si="7"/>
        <v>52967.33</v>
      </c>
    </row>
    <row r="52" spans="1:14">
      <c r="A52" s="13" t="s">
        <v>88</v>
      </c>
      <c r="B52" s="14" t="s">
        <v>22</v>
      </c>
      <c r="C52" s="15">
        <v>41275</v>
      </c>
      <c r="D52" s="16" t="s">
        <v>87</v>
      </c>
      <c r="E52" s="16" t="s">
        <v>26</v>
      </c>
      <c r="F52" s="18">
        <v>60000</v>
      </c>
      <c r="G52" s="18">
        <v>-3486.67</v>
      </c>
      <c r="H52" s="18">
        <v>-1722</v>
      </c>
      <c r="I52" s="18">
        <v>-1824</v>
      </c>
      <c r="J52" s="19">
        <v>0</v>
      </c>
      <c r="K52" s="19">
        <v>0</v>
      </c>
      <c r="L52" s="18">
        <f>I52+H52+J52+K52</f>
        <v>-3546</v>
      </c>
      <c r="M52" s="18">
        <f t="shared" si="6"/>
        <v>-7032.67</v>
      </c>
      <c r="N52" s="20">
        <f t="shared" si="7"/>
        <v>52967.33</v>
      </c>
    </row>
    <row r="53" spans="1:14">
      <c r="A53" s="21" t="s">
        <v>32</v>
      </c>
      <c r="B53" s="14"/>
      <c r="C53" s="15"/>
      <c r="D53" s="16"/>
      <c r="E53" s="16"/>
      <c r="F53" s="22">
        <f>SUM(F49:F52)</f>
        <v>400000</v>
      </c>
      <c r="G53" s="22">
        <f>SUM(G49:G52)</f>
        <v>-49948.579999999994</v>
      </c>
      <c r="H53" s="22">
        <f>SUM(H49:H52)</f>
        <v>-11480</v>
      </c>
      <c r="I53" s="22">
        <f>SUM(I49:I52)</f>
        <v>-11023.8</v>
      </c>
      <c r="J53" s="22">
        <f>SUM(J49:J52)</f>
        <v>-1350.12</v>
      </c>
      <c r="K53" s="23">
        <v>0</v>
      </c>
      <c r="L53" s="22">
        <f>SUM(L49:L52)</f>
        <v>-23853.919999999998</v>
      </c>
      <c r="M53" s="22">
        <f t="shared" si="6"/>
        <v>-73802.499999999985</v>
      </c>
      <c r="N53" s="24">
        <f t="shared" si="7"/>
        <v>326197.5</v>
      </c>
    </row>
    <row r="54" spans="1:14">
      <c r="A54" s="8" t="s">
        <v>89</v>
      </c>
      <c r="B54" s="25"/>
      <c r="C54" s="26"/>
      <c r="D54" s="9"/>
      <c r="E54" s="9"/>
      <c r="F54" s="27"/>
      <c r="G54" s="27"/>
      <c r="H54" s="27"/>
      <c r="I54" s="27"/>
      <c r="J54" s="9"/>
      <c r="K54" s="9"/>
      <c r="L54" s="9"/>
      <c r="M54" s="27"/>
      <c r="N54" s="28"/>
    </row>
    <row r="55" spans="1:14">
      <c r="A55" s="13" t="s">
        <v>90</v>
      </c>
      <c r="B55" s="14" t="s">
        <v>18</v>
      </c>
      <c r="C55" s="15">
        <v>38615</v>
      </c>
      <c r="D55" s="16" t="s">
        <v>91</v>
      </c>
      <c r="E55" s="16" t="s">
        <v>26</v>
      </c>
      <c r="F55" s="18">
        <v>200000</v>
      </c>
      <c r="G55" s="18">
        <v>-35574.379999999997</v>
      </c>
      <c r="H55" s="18">
        <v>-5740</v>
      </c>
      <c r="I55" s="18">
        <v>-4943.8</v>
      </c>
      <c r="J55" s="18">
        <v>-1350.12</v>
      </c>
      <c r="K55" s="19">
        <v>0</v>
      </c>
      <c r="L55" s="18">
        <v>-12033.919999999998</v>
      </c>
      <c r="M55" s="18">
        <v>-47608.3</v>
      </c>
      <c r="N55" s="20">
        <v>152391.70000000001</v>
      </c>
    </row>
    <row r="56" spans="1:14">
      <c r="A56" s="13" t="s">
        <v>92</v>
      </c>
      <c r="B56" s="14" t="s">
        <v>18</v>
      </c>
      <c r="C56" s="15">
        <v>44089</v>
      </c>
      <c r="D56" s="16" t="s">
        <v>25</v>
      </c>
      <c r="E56" s="16" t="s">
        <v>26</v>
      </c>
      <c r="F56" s="18">
        <v>140000</v>
      </c>
      <c r="G56" s="18">
        <v>-21176.83</v>
      </c>
      <c r="H56" s="18">
        <v>-4018</v>
      </c>
      <c r="I56" s="18">
        <v>-4256</v>
      </c>
      <c r="J56" s="18">
        <v>-1350.12</v>
      </c>
      <c r="K56" s="19">
        <v>0</v>
      </c>
      <c r="L56" s="18">
        <f>I56+H56+J56+K56</f>
        <v>-9624.119999999999</v>
      </c>
      <c r="M56" s="18">
        <v>-30800.95</v>
      </c>
      <c r="N56" s="20">
        <v>109199.05</v>
      </c>
    </row>
    <row r="57" spans="1:14">
      <c r="A57" s="21" t="s">
        <v>32</v>
      </c>
      <c r="B57" s="14"/>
      <c r="C57" s="15"/>
      <c r="D57" s="16"/>
      <c r="E57" s="16"/>
      <c r="F57" s="22">
        <f>SUM(F55:F56)</f>
        <v>340000</v>
      </c>
      <c r="G57" s="22">
        <f>SUM(G55:G56)</f>
        <v>-56751.21</v>
      </c>
      <c r="H57" s="22">
        <f>SUM(H55:H56)</f>
        <v>-9758</v>
      </c>
      <c r="I57" s="22">
        <f>SUM(I55:I56)</f>
        <v>-9199.7999999999993</v>
      </c>
      <c r="J57" s="22">
        <f>SUM(J55:J56)</f>
        <v>-2700.24</v>
      </c>
      <c r="K57" s="23">
        <v>0</v>
      </c>
      <c r="L57" s="22">
        <f>SUM(L55:L56)</f>
        <v>-21658.039999999997</v>
      </c>
      <c r="M57" s="22">
        <f>SUM(M55:M56)</f>
        <v>-78409.25</v>
      </c>
      <c r="N57" s="24">
        <f>SUM(N55:N56)</f>
        <v>261590.75</v>
      </c>
    </row>
    <row r="58" spans="1:14">
      <c r="A58" s="8" t="s">
        <v>93</v>
      </c>
      <c r="B58" s="25"/>
      <c r="C58" s="26"/>
      <c r="D58" s="9"/>
      <c r="E58" s="9"/>
      <c r="F58" s="27"/>
      <c r="G58" s="27"/>
      <c r="H58" s="27"/>
      <c r="I58" s="27"/>
      <c r="J58" s="9"/>
      <c r="K58" s="9"/>
      <c r="L58" s="9"/>
      <c r="M58" s="27"/>
      <c r="N58" s="28"/>
    </row>
    <row r="59" spans="1:14">
      <c r="A59" s="13" t="s">
        <v>94</v>
      </c>
      <c r="B59" s="14" t="s">
        <v>22</v>
      </c>
      <c r="C59" s="15">
        <v>35916</v>
      </c>
      <c r="D59" s="16" t="s">
        <v>28</v>
      </c>
      <c r="E59" s="16" t="s">
        <v>26</v>
      </c>
      <c r="F59" s="18">
        <v>110000</v>
      </c>
      <c r="G59" s="18">
        <v>-13782.55</v>
      </c>
      <c r="H59" s="18">
        <v>-3157</v>
      </c>
      <c r="I59" s="18">
        <v>-3344</v>
      </c>
      <c r="J59" s="18">
        <v>-2700.24</v>
      </c>
      <c r="K59" s="19">
        <v>0</v>
      </c>
      <c r="L59" s="18">
        <f>I59+H59+J59+K59</f>
        <v>-9201.24</v>
      </c>
      <c r="M59" s="18">
        <v>-22983.79</v>
      </c>
      <c r="N59" s="20">
        <v>87016.21</v>
      </c>
    </row>
    <row r="60" spans="1:14">
      <c r="A60" s="13" t="s">
        <v>95</v>
      </c>
      <c r="B60" s="14" t="s">
        <v>22</v>
      </c>
      <c r="C60" s="15">
        <v>44348</v>
      </c>
      <c r="D60" s="16" t="s">
        <v>87</v>
      </c>
      <c r="E60" s="16" t="s">
        <v>26</v>
      </c>
      <c r="F60" s="18">
        <v>60000</v>
      </c>
      <c r="G60" s="18">
        <v>-3486.67</v>
      </c>
      <c r="H60" s="18">
        <v>-1722</v>
      </c>
      <c r="I60" s="18">
        <v>-1824</v>
      </c>
      <c r="J60" s="19">
        <v>0</v>
      </c>
      <c r="K60" s="19">
        <v>0</v>
      </c>
      <c r="L60" s="18">
        <f>I60+H60+J60+K60</f>
        <v>-3546</v>
      </c>
      <c r="M60" s="18">
        <v>-7032.67</v>
      </c>
      <c r="N60" s="20">
        <v>52967.33</v>
      </c>
    </row>
    <row r="61" spans="1:14">
      <c r="A61" s="21" t="s">
        <v>32</v>
      </c>
      <c r="B61" s="14"/>
      <c r="C61" s="15"/>
      <c r="D61" s="16"/>
      <c r="E61" s="16"/>
      <c r="F61" s="22">
        <f>SUM(F59:F60)</f>
        <v>170000</v>
      </c>
      <c r="G61" s="22">
        <f>SUM(G59:G60)</f>
        <v>-17269.22</v>
      </c>
      <c r="H61" s="22">
        <f>SUM(H59:H60)</f>
        <v>-4879</v>
      </c>
      <c r="I61" s="22">
        <f>SUM(I59:I60)</f>
        <v>-5168</v>
      </c>
      <c r="J61" s="22">
        <f>SUM(J59:J60)</f>
        <v>-2700.24</v>
      </c>
      <c r="K61" s="23">
        <v>0</v>
      </c>
      <c r="L61" s="22">
        <f>SUM(L59:L60)</f>
        <v>-12747.24</v>
      </c>
      <c r="M61" s="22">
        <f>SUM(M59:M60)</f>
        <v>-30016.46</v>
      </c>
      <c r="N61" s="24">
        <f>SUM(N59:N60)</f>
        <v>139983.54</v>
      </c>
    </row>
    <row r="62" spans="1:14">
      <c r="A62" s="8" t="s">
        <v>96</v>
      </c>
      <c r="B62" s="25"/>
      <c r="C62" s="26"/>
      <c r="D62" s="9"/>
      <c r="E62" s="9"/>
      <c r="F62" s="30"/>
      <c r="G62" s="30"/>
      <c r="H62" s="30"/>
      <c r="I62" s="30"/>
      <c r="J62" s="30"/>
      <c r="K62" s="31"/>
      <c r="L62" s="30"/>
      <c r="M62" s="30"/>
      <c r="N62" s="32"/>
    </row>
    <row r="63" spans="1:14">
      <c r="A63" s="13" t="s">
        <v>97</v>
      </c>
      <c r="B63" s="14" t="s">
        <v>22</v>
      </c>
      <c r="C63" s="15">
        <v>38231</v>
      </c>
      <c r="D63" s="16" t="s">
        <v>98</v>
      </c>
      <c r="E63" s="16" t="s">
        <v>26</v>
      </c>
      <c r="F63" s="18">
        <v>70000</v>
      </c>
      <c r="G63" s="18">
        <v>-5368.47</v>
      </c>
      <c r="H63" s="18">
        <v>-2009</v>
      </c>
      <c r="I63" s="18">
        <v>-2128</v>
      </c>
      <c r="J63" s="19">
        <v>0</v>
      </c>
      <c r="K63" s="19">
        <v>0</v>
      </c>
      <c r="L63" s="18">
        <f>I63+H63+J63+K63</f>
        <v>-4137</v>
      </c>
      <c r="M63" s="18">
        <v>-9505.4699999999993</v>
      </c>
      <c r="N63" s="20">
        <v>60494.53</v>
      </c>
    </row>
    <row r="64" spans="1:14">
      <c r="A64" s="13" t="s">
        <v>99</v>
      </c>
      <c r="B64" s="14" t="s">
        <v>22</v>
      </c>
      <c r="C64" s="15">
        <v>44470</v>
      </c>
      <c r="D64" s="16" t="s">
        <v>100</v>
      </c>
      <c r="E64" s="16" t="s">
        <v>26</v>
      </c>
      <c r="F64" s="18">
        <v>30000</v>
      </c>
      <c r="G64" s="19">
        <v>0</v>
      </c>
      <c r="H64" s="16">
        <v>-861</v>
      </c>
      <c r="I64" s="16">
        <v>-912</v>
      </c>
      <c r="J64" s="19">
        <v>0</v>
      </c>
      <c r="K64" s="19">
        <v>0</v>
      </c>
      <c r="L64" s="18">
        <f>I64+H64+J64+K64</f>
        <v>-1773</v>
      </c>
      <c r="M64" s="18">
        <v>-1773</v>
      </c>
      <c r="N64" s="20">
        <v>28227</v>
      </c>
    </row>
    <row r="65" spans="1:14">
      <c r="A65" s="21" t="s">
        <v>32</v>
      </c>
      <c r="B65" s="14"/>
      <c r="C65" s="15"/>
      <c r="D65" s="16"/>
      <c r="E65" s="16"/>
      <c r="F65" s="22">
        <f>SUM(F63:F64)</f>
        <v>100000</v>
      </c>
      <c r="G65" s="22">
        <f>SUM(G63:G64)</f>
        <v>-5368.47</v>
      </c>
      <c r="H65" s="22">
        <f>SUM(H63:H64)</f>
        <v>-2870</v>
      </c>
      <c r="I65" s="22">
        <f>SUM(I63:I64)</f>
        <v>-3040</v>
      </c>
      <c r="J65" s="23">
        <v>0</v>
      </c>
      <c r="K65" s="23">
        <v>0</v>
      </c>
      <c r="L65" s="22">
        <f>SUM(L63:L64)</f>
        <v>-5910</v>
      </c>
      <c r="M65" s="22">
        <f>SUM(M63:M64)</f>
        <v>-11278.47</v>
      </c>
      <c r="N65" s="24">
        <f>SUM(N63:N64)</f>
        <v>88721.53</v>
      </c>
    </row>
    <row r="66" spans="1:14">
      <c r="A66" s="8" t="s">
        <v>101</v>
      </c>
      <c r="B66" s="25"/>
      <c r="C66" s="26"/>
      <c r="D66" s="9"/>
      <c r="E66" s="9"/>
      <c r="F66" s="30"/>
      <c r="G66" s="30"/>
      <c r="H66" s="30"/>
      <c r="I66" s="30"/>
      <c r="J66" s="30"/>
      <c r="K66" s="31"/>
      <c r="L66" s="31"/>
      <c r="M66" s="30"/>
      <c r="N66" s="32"/>
    </row>
    <row r="67" spans="1:14">
      <c r="A67" s="13" t="s">
        <v>102</v>
      </c>
      <c r="B67" s="14" t="s">
        <v>18</v>
      </c>
      <c r="C67" s="15">
        <v>44136</v>
      </c>
      <c r="D67" s="16" t="s">
        <v>37</v>
      </c>
      <c r="E67" s="16" t="s">
        <v>26</v>
      </c>
      <c r="F67" s="18">
        <v>200000</v>
      </c>
      <c r="G67" s="18">
        <v>-35911.910000000003</v>
      </c>
      <c r="H67" s="18">
        <v>-5740</v>
      </c>
      <c r="I67" s="18">
        <v>-4943.8</v>
      </c>
      <c r="J67" s="19">
        <v>0</v>
      </c>
      <c r="K67" s="19">
        <v>0</v>
      </c>
      <c r="L67" s="18">
        <v>-10683.8</v>
      </c>
      <c r="M67" s="18">
        <f t="shared" ref="M67" si="8">G67+H67+I67+J67</f>
        <v>-46595.710000000006</v>
      </c>
      <c r="N67" s="20">
        <v>153404.28999999998</v>
      </c>
    </row>
    <row r="68" spans="1:14">
      <c r="A68" s="13" t="s">
        <v>103</v>
      </c>
      <c r="B68" s="14" t="s">
        <v>18</v>
      </c>
      <c r="C68" s="15">
        <v>38687</v>
      </c>
      <c r="D68" s="16" t="s">
        <v>104</v>
      </c>
      <c r="E68" s="16" t="s">
        <v>26</v>
      </c>
      <c r="F68" s="18">
        <v>110000</v>
      </c>
      <c r="G68" s="18">
        <v>-14457.61</v>
      </c>
      <c r="H68" s="18">
        <v>-3157</v>
      </c>
      <c r="I68" s="18">
        <v>-3344</v>
      </c>
      <c r="J68" s="33">
        <v>0</v>
      </c>
      <c r="K68" s="19">
        <v>0</v>
      </c>
      <c r="L68" s="18">
        <f>I68+H68+J68+K68</f>
        <v>-6501</v>
      </c>
      <c r="M68" s="18">
        <v>-20958.61</v>
      </c>
      <c r="N68" s="20">
        <v>89041.39</v>
      </c>
    </row>
    <row r="69" spans="1:14">
      <c r="A69" s="13" t="s">
        <v>105</v>
      </c>
      <c r="B69" s="14" t="s">
        <v>18</v>
      </c>
      <c r="C69" s="15">
        <v>38386</v>
      </c>
      <c r="D69" s="16" t="s">
        <v>106</v>
      </c>
      <c r="E69" s="16" t="s">
        <v>26</v>
      </c>
      <c r="F69" s="18">
        <v>65000</v>
      </c>
      <c r="G69" s="18">
        <v>-4157.55</v>
      </c>
      <c r="H69" s="18">
        <v>-1865.5</v>
      </c>
      <c r="I69" s="18">
        <v>-1976</v>
      </c>
      <c r="J69" s="18">
        <v>-1350.12</v>
      </c>
      <c r="K69" s="19">
        <v>0</v>
      </c>
      <c r="L69" s="18">
        <f>I69+H69+J69+K69</f>
        <v>-5191.62</v>
      </c>
      <c r="M69" s="18">
        <v>-9349.17</v>
      </c>
      <c r="N69" s="20">
        <v>55650.83</v>
      </c>
    </row>
    <row r="70" spans="1:14">
      <c r="A70" s="13" t="s">
        <v>107</v>
      </c>
      <c r="B70" s="14" t="s">
        <v>18</v>
      </c>
      <c r="C70" s="15">
        <v>39264</v>
      </c>
      <c r="D70" s="16" t="s">
        <v>108</v>
      </c>
      <c r="E70" s="16" t="s">
        <v>26</v>
      </c>
      <c r="F70" s="18">
        <v>60000</v>
      </c>
      <c r="G70" s="18">
        <v>-3486.67</v>
      </c>
      <c r="H70" s="18">
        <v>-1722</v>
      </c>
      <c r="I70" s="18">
        <v>-1824</v>
      </c>
      <c r="J70" s="19">
        <v>0</v>
      </c>
      <c r="K70" s="19">
        <v>0</v>
      </c>
      <c r="L70" s="18">
        <f>I70+H70+J70+K70</f>
        <v>-3546</v>
      </c>
      <c r="M70" s="18">
        <v>-7032.67</v>
      </c>
      <c r="N70" s="20">
        <v>52967.33</v>
      </c>
    </row>
    <row r="71" spans="1:14">
      <c r="A71" s="13" t="s">
        <v>109</v>
      </c>
      <c r="B71" s="14" t="s">
        <v>18</v>
      </c>
      <c r="C71" s="15">
        <v>43678</v>
      </c>
      <c r="D71" s="16" t="s">
        <v>108</v>
      </c>
      <c r="E71" s="16" t="s">
        <v>61</v>
      </c>
      <c r="F71" s="18">
        <v>60000</v>
      </c>
      <c r="G71" s="18">
        <v>-3486.67</v>
      </c>
      <c r="H71" s="18">
        <v>-1722</v>
      </c>
      <c r="I71" s="18">
        <v>-1824</v>
      </c>
      <c r="J71" s="19">
        <v>0</v>
      </c>
      <c r="K71" s="19">
        <v>0</v>
      </c>
      <c r="L71" s="18">
        <f>I71+H71+J71+K71</f>
        <v>-3546</v>
      </c>
      <c r="M71" s="18">
        <v>-7032.67</v>
      </c>
      <c r="N71" s="20">
        <v>52967.33</v>
      </c>
    </row>
    <row r="72" spans="1:14">
      <c r="A72" s="13" t="s">
        <v>110</v>
      </c>
      <c r="B72" s="14" t="s">
        <v>22</v>
      </c>
      <c r="C72" s="15">
        <v>38392</v>
      </c>
      <c r="D72" s="16" t="s">
        <v>108</v>
      </c>
      <c r="E72" s="16" t="s">
        <v>26</v>
      </c>
      <c r="F72" s="18">
        <v>60000</v>
      </c>
      <c r="G72" s="18">
        <v>-3216.65</v>
      </c>
      <c r="H72" s="18">
        <v>-1722</v>
      </c>
      <c r="I72" s="18">
        <v>-1824</v>
      </c>
      <c r="J72" s="18">
        <v>-1350.12</v>
      </c>
      <c r="K72" s="19">
        <v>0</v>
      </c>
      <c r="L72" s="18">
        <f>I72+H72+J72+K72</f>
        <v>-4896.12</v>
      </c>
      <c r="M72" s="18">
        <v>-8112.77</v>
      </c>
      <c r="N72" s="20">
        <v>51887.23</v>
      </c>
    </row>
    <row r="73" spans="1:14">
      <c r="A73" s="21" t="s">
        <v>32</v>
      </c>
      <c r="B73" s="29"/>
      <c r="C73" s="16"/>
      <c r="D73" s="16"/>
      <c r="E73" s="16"/>
      <c r="F73" s="22">
        <f>SUM(F67:F72)</f>
        <v>555000</v>
      </c>
      <c r="G73" s="22">
        <f>SUM(G67:G72)</f>
        <v>-64717.060000000005</v>
      </c>
      <c r="H73" s="22">
        <f>SUM(H67:H72)</f>
        <v>-15928.5</v>
      </c>
      <c r="I73" s="22">
        <f>SUM(I67:I72)</f>
        <v>-15735.8</v>
      </c>
      <c r="J73" s="22">
        <f>SUM(J67:J72)</f>
        <v>-2700.24</v>
      </c>
      <c r="K73" s="23">
        <v>0</v>
      </c>
      <c r="L73" s="22">
        <f>SUM(L67:L72)</f>
        <v>-34364.54</v>
      </c>
      <c r="M73" s="22">
        <f>SUM(M67:M72)</f>
        <v>-99081.600000000006</v>
      </c>
      <c r="N73" s="24">
        <f>SUM(N67:N72)</f>
        <v>455918.4</v>
      </c>
    </row>
    <row r="74" spans="1:14">
      <c r="A74" s="8" t="s">
        <v>111</v>
      </c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12"/>
    </row>
    <row r="75" spans="1:14">
      <c r="A75" s="13" t="s">
        <v>112</v>
      </c>
      <c r="B75" s="14" t="s">
        <v>18</v>
      </c>
      <c r="C75" s="15">
        <v>42767</v>
      </c>
      <c r="D75" s="16" t="s">
        <v>113</v>
      </c>
      <c r="E75" s="16" t="s">
        <v>26</v>
      </c>
      <c r="F75" s="18">
        <v>70000</v>
      </c>
      <c r="G75" s="18">
        <v>-5368.47</v>
      </c>
      <c r="H75" s="18">
        <v>-2009</v>
      </c>
      <c r="I75" s="18">
        <v>-2128</v>
      </c>
      <c r="J75" s="19">
        <v>0</v>
      </c>
      <c r="K75" s="19">
        <v>0</v>
      </c>
      <c r="L75" s="18">
        <f>I75+H75+J75+K75</f>
        <v>-4137</v>
      </c>
      <c r="M75" s="18">
        <v>-9505.4699999999993</v>
      </c>
      <c r="N75" s="20">
        <v>60494.53</v>
      </c>
    </row>
    <row r="76" spans="1:14">
      <c r="A76" s="21" t="s">
        <v>32</v>
      </c>
      <c r="B76" s="29"/>
      <c r="C76" s="16"/>
      <c r="D76" s="16"/>
      <c r="E76" s="16"/>
      <c r="F76" s="22">
        <f>SUM(F75)</f>
        <v>70000</v>
      </c>
      <c r="G76" s="22">
        <f>SUM(G75)</f>
        <v>-5368.47</v>
      </c>
      <c r="H76" s="22">
        <f>SUM(H75)</f>
        <v>-2009</v>
      </c>
      <c r="I76" s="22">
        <f>SUM(I75)</f>
        <v>-2128</v>
      </c>
      <c r="J76" s="34">
        <v>0</v>
      </c>
      <c r="K76" s="34">
        <v>0</v>
      </c>
      <c r="L76" s="22">
        <f>SUM(L75)</f>
        <v>-4137</v>
      </c>
      <c r="M76" s="22">
        <f>SUM(M75)</f>
        <v>-9505.4699999999993</v>
      </c>
      <c r="N76" s="24">
        <f>SUM(N75)</f>
        <v>60494.53</v>
      </c>
    </row>
    <row r="77" spans="1:14">
      <c r="A77" s="8" t="s">
        <v>114</v>
      </c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2"/>
    </row>
    <row r="78" spans="1:14">
      <c r="A78" s="13" t="s">
        <v>115</v>
      </c>
      <c r="B78" s="14" t="s">
        <v>22</v>
      </c>
      <c r="C78" s="15">
        <v>44197</v>
      </c>
      <c r="D78" s="16" t="s">
        <v>52</v>
      </c>
      <c r="E78" s="16" t="s">
        <v>26</v>
      </c>
      <c r="F78" s="18">
        <v>120000</v>
      </c>
      <c r="G78" s="18">
        <v>-16472.330000000002</v>
      </c>
      <c r="H78" s="18">
        <v>-3444</v>
      </c>
      <c r="I78" s="18">
        <v>-3648</v>
      </c>
      <c r="J78" s="18">
        <v>-1350.12</v>
      </c>
      <c r="K78" s="19">
        <v>0</v>
      </c>
      <c r="L78" s="18">
        <f>I78+H78+J78+K78</f>
        <v>-8442.119999999999</v>
      </c>
      <c r="M78" s="18">
        <v>-24914.45</v>
      </c>
      <c r="N78" s="20">
        <v>95085.55</v>
      </c>
    </row>
    <row r="79" spans="1:14">
      <c r="A79" s="13" t="s">
        <v>116</v>
      </c>
      <c r="B79" s="14" t="s">
        <v>22</v>
      </c>
      <c r="C79" s="15">
        <v>43556</v>
      </c>
      <c r="D79" s="16" t="s">
        <v>87</v>
      </c>
      <c r="E79" s="16" t="s">
        <v>26</v>
      </c>
      <c r="F79" s="18">
        <v>60000</v>
      </c>
      <c r="G79" s="18">
        <v>-3486.67</v>
      </c>
      <c r="H79" s="18">
        <v>-1722</v>
      </c>
      <c r="I79" s="18">
        <v>-1824</v>
      </c>
      <c r="J79" s="19">
        <v>0</v>
      </c>
      <c r="K79" s="19">
        <v>0</v>
      </c>
      <c r="L79" s="18">
        <f>I79+H79+J79+K79</f>
        <v>-3546</v>
      </c>
      <c r="M79" s="18">
        <v>-7032.67</v>
      </c>
      <c r="N79" s="20">
        <v>52967.33</v>
      </c>
    </row>
    <row r="80" spans="1:14">
      <c r="A80" s="13" t="s">
        <v>117</v>
      </c>
      <c r="B80" s="14" t="s">
        <v>18</v>
      </c>
      <c r="C80" s="15">
        <v>44348</v>
      </c>
      <c r="D80" s="16" t="s">
        <v>87</v>
      </c>
      <c r="E80" s="16" t="s">
        <v>26</v>
      </c>
      <c r="F80" s="18">
        <v>50000</v>
      </c>
      <c r="G80" s="18">
        <v>-1854</v>
      </c>
      <c r="H80" s="18">
        <v>-1435</v>
      </c>
      <c r="I80" s="18">
        <v>-1520</v>
      </c>
      <c r="J80" s="19">
        <v>0</v>
      </c>
      <c r="K80" s="19">
        <v>0</v>
      </c>
      <c r="L80" s="18">
        <f>I80+H80+J80+K80</f>
        <v>-2955</v>
      </c>
      <c r="M80" s="18">
        <v>-4809</v>
      </c>
      <c r="N80" s="20">
        <v>45191</v>
      </c>
    </row>
    <row r="81" spans="1:14">
      <c r="A81" s="21" t="s">
        <v>32</v>
      </c>
      <c r="B81" s="14"/>
      <c r="C81" s="15"/>
      <c r="D81" s="16"/>
      <c r="E81" s="16"/>
      <c r="F81" s="22">
        <f>SUM(F78:F80)</f>
        <v>230000</v>
      </c>
      <c r="G81" s="22">
        <f>SUM(G78:G80)</f>
        <v>-21813</v>
      </c>
      <c r="H81" s="22">
        <f>SUM(H78:H80)</f>
        <v>-6601</v>
      </c>
      <c r="I81" s="22">
        <f>SUM(I78:I80)</f>
        <v>-6992</v>
      </c>
      <c r="J81" s="22">
        <f>SUM(J78:J80)</f>
        <v>-1350.12</v>
      </c>
      <c r="K81" s="23">
        <v>0</v>
      </c>
      <c r="L81" s="22">
        <f>SUM(L78:L80)</f>
        <v>-14943.119999999999</v>
      </c>
      <c r="M81" s="22">
        <f>SUM(M78:M80)</f>
        <v>-36756.120000000003</v>
      </c>
      <c r="N81" s="24">
        <f>SUM(N78:N80)</f>
        <v>193243.88</v>
      </c>
    </row>
    <row r="82" spans="1:14">
      <c r="A82" s="8" t="s">
        <v>118</v>
      </c>
      <c r="B82" s="25"/>
      <c r="C82" s="26"/>
      <c r="D82" s="9"/>
      <c r="E82" s="9"/>
      <c r="F82" s="30"/>
      <c r="G82" s="30"/>
      <c r="H82" s="30"/>
      <c r="I82" s="30"/>
      <c r="J82" s="30"/>
      <c r="K82" s="31"/>
      <c r="L82" s="31"/>
      <c r="M82" s="30"/>
      <c r="N82" s="32"/>
    </row>
    <row r="83" spans="1:14">
      <c r="A83" s="13" t="s">
        <v>119</v>
      </c>
      <c r="B83" s="14" t="s">
        <v>18</v>
      </c>
      <c r="C83" s="15">
        <v>39552</v>
      </c>
      <c r="D83" s="16" t="s">
        <v>37</v>
      </c>
      <c r="E83" s="16" t="s">
        <v>26</v>
      </c>
      <c r="F83" s="18">
        <v>120000</v>
      </c>
      <c r="G83" s="18">
        <v>-16809.86</v>
      </c>
      <c r="H83" s="18">
        <v>-3444</v>
      </c>
      <c r="I83" s="18">
        <v>-3648</v>
      </c>
      <c r="J83" s="19">
        <v>0</v>
      </c>
      <c r="K83" s="19">
        <v>0</v>
      </c>
      <c r="L83" s="18">
        <f t="shared" ref="L83:L88" si="9">I83+H83+J83+K83</f>
        <v>-7092</v>
      </c>
      <c r="M83" s="18">
        <v>-23901.86</v>
      </c>
      <c r="N83" s="20">
        <v>96098.14</v>
      </c>
    </row>
    <row r="84" spans="1:14">
      <c r="A84" s="13" t="s">
        <v>120</v>
      </c>
      <c r="B84" s="14" t="s">
        <v>18</v>
      </c>
      <c r="C84" s="15">
        <v>43647</v>
      </c>
      <c r="D84" s="16" t="s">
        <v>25</v>
      </c>
      <c r="E84" s="16" t="s">
        <v>26</v>
      </c>
      <c r="F84" s="18">
        <v>80000</v>
      </c>
      <c r="G84" s="18">
        <v>-6440.2</v>
      </c>
      <c r="H84" s="18">
        <v>-2296</v>
      </c>
      <c r="I84" s="18">
        <v>-2432</v>
      </c>
      <c r="J84" s="18">
        <v>-4050.36</v>
      </c>
      <c r="K84" s="19">
        <v>0</v>
      </c>
      <c r="L84" s="18">
        <f t="shared" si="9"/>
        <v>-8778.36</v>
      </c>
      <c r="M84" s="18">
        <v>-15218.56</v>
      </c>
      <c r="N84" s="20">
        <v>64781.440000000002</v>
      </c>
    </row>
    <row r="85" spans="1:14">
      <c r="A85" s="13" t="s">
        <v>121</v>
      </c>
      <c r="B85" s="14" t="s">
        <v>22</v>
      </c>
      <c r="C85" s="15">
        <v>42401</v>
      </c>
      <c r="D85" s="16" t="s">
        <v>87</v>
      </c>
      <c r="E85" s="16" t="s">
        <v>26</v>
      </c>
      <c r="F85" s="18">
        <v>60000</v>
      </c>
      <c r="G85" s="18">
        <v>-3486.67</v>
      </c>
      <c r="H85" s="18">
        <v>-1722</v>
      </c>
      <c r="I85" s="18">
        <v>-1824</v>
      </c>
      <c r="J85" s="19">
        <v>0</v>
      </c>
      <c r="K85" s="19">
        <v>0</v>
      </c>
      <c r="L85" s="18">
        <f t="shared" si="9"/>
        <v>-3546</v>
      </c>
      <c r="M85" s="18">
        <v>-7032.67</v>
      </c>
      <c r="N85" s="20">
        <v>52967.33</v>
      </c>
    </row>
    <row r="86" spans="1:14">
      <c r="A86" s="13" t="s">
        <v>122</v>
      </c>
      <c r="B86" s="14" t="s">
        <v>22</v>
      </c>
      <c r="C86" s="15">
        <v>44470</v>
      </c>
      <c r="D86" s="16" t="s">
        <v>87</v>
      </c>
      <c r="E86" s="16" t="s">
        <v>26</v>
      </c>
      <c r="F86" s="18">
        <v>60000</v>
      </c>
      <c r="G86" s="18">
        <v>-3486.67</v>
      </c>
      <c r="H86" s="18">
        <v>-1722</v>
      </c>
      <c r="I86" s="18">
        <v>-1824</v>
      </c>
      <c r="J86" s="19">
        <v>0</v>
      </c>
      <c r="K86" s="19">
        <v>0</v>
      </c>
      <c r="L86" s="18">
        <f t="shared" si="9"/>
        <v>-3546</v>
      </c>
      <c r="M86" s="18">
        <v>-7032.67</v>
      </c>
      <c r="N86" s="20">
        <v>52967.33</v>
      </c>
    </row>
    <row r="87" spans="1:14">
      <c r="A87" s="13" t="s">
        <v>123</v>
      </c>
      <c r="B87" s="14" t="s">
        <v>22</v>
      </c>
      <c r="C87" s="15">
        <v>43313</v>
      </c>
      <c r="D87" s="16" t="s">
        <v>87</v>
      </c>
      <c r="E87" s="16" t="s">
        <v>26</v>
      </c>
      <c r="F87" s="18">
        <v>60000</v>
      </c>
      <c r="G87" s="18">
        <v>-3486.67</v>
      </c>
      <c r="H87" s="18">
        <v>-1722</v>
      </c>
      <c r="I87" s="18">
        <v>-1824</v>
      </c>
      <c r="J87" s="19">
        <v>0</v>
      </c>
      <c r="K87" s="19">
        <v>0</v>
      </c>
      <c r="L87" s="18">
        <f t="shared" si="9"/>
        <v>-3546</v>
      </c>
      <c r="M87" s="18">
        <v>-7032.67</v>
      </c>
      <c r="N87" s="20">
        <v>52967.33</v>
      </c>
    </row>
    <row r="88" spans="1:14">
      <c r="A88" s="13" t="s">
        <v>124</v>
      </c>
      <c r="B88" s="14" t="s">
        <v>22</v>
      </c>
      <c r="C88" s="15">
        <v>44095</v>
      </c>
      <c r="D88" s="16" t="s">
        <v>125</v>
      </c>
      <c r="E88" s="16" t="s">
        <v>26</v>
      </c>
      <c r="F88" s="18">
        <v>30000</v>
      </c>
      <c r="G88" s="19">
        <v>0</v>
      </c>
      <c r="H88" s="16">
        <v>-861</v>
      </c>
      <c r="I88" s="16">
        <v>-912</v>
      </c>
      <c r="J88" s="19">
        <v>0</v>
      </c>
      <c r="K88" s="19">
        <v>0</v>
      </c>
      <c r="L88" s="18">
        <f t="shared" si="9"/>
        <v>-1773</v>
      </c>
      <c r="M88" s="18">
        <v>-1773</v>
      </c>
      <c r="N88" s="20">
        <v>28227</v>
      </c>
    </row>
    <row r="89" spans="1:14">
      <c r="A89" s="21" t="s">
        <v>32</v>
      </c>
      <c r="B89" s="14"/>
      <c r="C89" s="15"/>
      <c r="D89" s="16"/>
      <c r="E89" s="16"/>
      <c r="F89" s="22">
        <f>SUM(F83:F88)</f>
        <v>410000</v>
      </c>
      <c r="G89" s="22">
        <f>SUM(G83:G88)</f>
        <v>-33710.07</v>
      </c>
      <c r="H89" s="22">
        <f>SUM(H83:H88)</f>
        <v>-11767</v>
      </c>
      <c r="I89" s="22">
        <f>SUM(I83:I88)</f>
        <v>-12464</v>
      </c>
      <c r="J89" s="22">
        <f>SUM(J83:J88)</f>
        <v>-4050.36</v>
      </c>
      <c r="K89" s="23">
        <v>0</v>
      </c>
      <c r="L89" s="22">
        <f>SUM(L83:L88)</f>
        <v>-28281.360000000001</v>
      </c>
      <c r="M89" s="22">
        <f>SUM(M83:M88)</f>
        <v>-61991.429999999993</v>
      </c>
      <c r="N89" s="24">
        <f>SUM(N83:N88)</f>
        <v>348008.57000000007</v>
      </c>
    </row>
    <row r="90" spans="1:14">
      <c r="A90" s="8" t="s">
        <v>126</v>
      </c>
      <c r="B90" s="25"/>
      <c r="C90" s="26"/>
      <c r="D90" s="9"/>
      <c r="E90" s="9"/>
      <c r="F90" s="27"/>
      <c r="G90" s="9"/>
      <c r="H90" s="9"/>
      <c r="I90" s="9"/>
      <c r="J90" s="9"/>
      <c r="K90" s="9"/>
      <c r="L90" s="9"/>
      <c r="M90" s="27"/>
      <c r="N90" s="28"/>
    </row>
    <row r="91" spans="1:14">
      <c r="A91" s="13" t="s">
        <v>127</v>
      </c>
      <c r="B91" s="14" t="s">
        <v>18</v>
      </c>
      <c r="C91" s="15">
        <v>44480</v>
      </c>
      <c r="D91" s="16" t="s">
        <v>37</v>
      </c>
      <c r="E91" s="16" t="s">
        <v>26</v>
      </c>
      <c r="F91" s="18">
        <v>120000</v>
      </c>
      <c r="G91" s="18">
        <v>-16809.86</v>
      </c>
      <c r="H91" s="18">
        <v>-3444</v>
      </c>
      <c r="I91" s="18">
        <v>-3648</v>
      </c>
      <c r="J91" s="19">
        <v>0</v>
      </c>
      <c r="K91" s="19">
        <v>0</v>
      </c>
      <c r="L91" s="18">
        <f>I91+H91+J91+K91</f>
        <v>-7092</v>
      </c>
      <c r="M91" s="18">
        <v>-23901.86</v>
      </c>
      <c r="N91" s="20">
        <v>96098.14</v>
      </c>
    </row>
    <row r="92" spans="1:14">
      <c r="A92" s="21" t="s">
        <v>32</v>
      </c>
      <c r="B92" s="29"/>
      <c r="C92" s="16"/>
      <c r="D92" s="16"/>
      <c r="E92" s="16"/>
      <c r="F92" s="22">
        <f>SUM(F91:F91)</f>
        <v>120000</v>
      </c>
      <c r="G92" s="22">
        <f>SUM(G91:G91)</f>
        <v>-16809.86</v>
      </c>
      <c r="H92" s="22">
        <f>SUM(H91:H91)</f>
        <v>-3444</v>
      </c>
      <c r="I92" s="22">
        <f>SUM(I91:I91)</f>
        <v>-3648</v>
      </c>
      <c r="J92" s="34">
        <v>0</v>
      </c>
      <c r="K92" s="34">
        <v>0</v>
      </c>
      <c r="L92" s="22">
        <f>SUM(L91:L91)</f>
        <v>-7092</v>
      </c>
      <c r="M92" s="22">
        <f>SUM(M91:M91)</f>
        <v>-23901.86</v>
      </c>
      <c r="N92" s="24">
        <f>SUM(N91:N91)</f>
        <v>96098.14</v>
      </c>
    </row>
    <row r="93" spans="1:14">
      <c r="A93" s="8" t="s">
        <v>128</v>
      </c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12"/>
    </row>
    <row r="94" spans="1:14">
      <c r="A94" s="13" t="s">
        <v>129</v>
      </c>
      <c r="B94" s="14" t="s">
        <v>22</v>
      </c>
      <c r="C94" s="15">
        <v>44263</v>
      </c>
      <c r="D94" s="16" t="s">
        <v>37</v>
      </c>
      <c r="E94" s="16" t="s">
        <v>26</v>
      </c>
      <c r="F94" s="18">
        <v>120000</v>
      </c>
      <c r="G94" s="18">
        <v>-16809.86</v>
      </c>
      <c r="H94" s="18">
        <v>-3444</v>
      </c>
      <c r="I94" s="18">
        <v>-3648</v>
      </c>
      <c r="J94" s="19">
        <v>0</v>
      </c>
      <c r="K94" s="19">
        <v>0</v>
      </c>
      <c r="L94" s="18">
        <f>I94+H94+J94+K94</f>
        <v>-7092</v>
      </c>
      <c r="M94" s="18">
        <v>-23901.86</v>
      </c>
      <c r="N94" s="20">
        <v>96098.14</v>
      </c>
    </row>
    <row r="95" spans="1:14">
      <c r="A95" s="21" t="s">
        <v>32</v>
      </c>
      <c r="B95" s="29"/>
      <c r="C95" s="16"/>
      <c r="D95" s="16"/>
      <c r="E95" s="16"/>
      <c r="F95" s="22">
        <f>SUM(F94)</f>
        <v>120000</v>
      </c>
      <c r="G95" s="22">
        <f>SUM(G94)</f>
        <v>-16809.86</v>
      </c>
      <c r="H95" s="22">
        <f>SUM(H94)</f>
        <v>-3444</v>
      </c>
      <c r="I95" s="22">
        <f>SUM(I94)</f>
        <v>-3648</v>
      </c>
      <c r="J95" s="34"/>
      <c r="K95" s="34">
        <v>0</v>
      </c>
      <c r="L95" s="22">
        <f>SUM(L94)</f>
        <v>-7092</v>
      </c>
      <c r="M95" s="22">
        <f>SUM(M94)</f>
        <v>-23901.86</v>
      </c>
      <c r="N95" s="24">
        <f>SUM(N94)</f>
        <v>96098.14</v>
      </c>
    </row>
    <row r="96" spans="1:14">
      <c r="A96" s="8" t="s">
        <v>130</v>
      </c>
      <c r="B96" s="10"/>
      <c r="C96" s="9"/>
      <c r="D96" s="9"/>
      <c r="E96" s="9"/>
      <c r="F96" s="30"/>
      <c r="G96" s="30"/>
      <c r="H96" s="30"/>
      <c r="I96" s="30"/>
      <c r="J96" s="31"/>
      <c r="K96" s="31"/>
      <c r="L96" s="31"/>
      <c r="M96" s="30"/>
      <c r="N96" s="32"/>
    </row>
    <row r="97" spans="1:14">
      <c r="A97" s="13" t="s">
        <v>131</v>
      </c>
      <c r="B97" s="14" t="s">
        <v>18</v>
      </c>
      <c r="C97" s="15">
        <v>44348</v>
      </c>
      <c r="D97" s="16" t="s">
        <v>37</v>
      </c>
      <c r="E97" s="16" t="s">
        <v>26</v>
      </c>
      <c r="F97" s="18">
        <v>110000</v>
      </c>
      <c r="G97" s="18">
        <v>-14457.61</v>
      </c>
      <c r="H97" s="18">
        <v>-3157</v>
      </c>
      <c r="I97" s="18">
        <v>-3344</v>
      </c>
      <c r="J97" s="19">
        <v>0</v>
      </c>
      <c r="K97" s="19">
        <v>0</v>
      </c>
      <c r="L97" s="18">
        <f t="shared" ref="L97:L114" si="10">I97+H97+J97+K97</f>
        <v>-6501</v>
      </c>
      <c r="M97" s="18">
        <f>G97+H97+I97+J97</f>
        <v>-20958.61</v>
      </c>
      <c r="N97" s="20">
        <f>F97+M97</f>
        <v>89041.39</v>
      </c>
    </row>
    <row r="98" spans="1:14">
      <c r="A98" s="13" t="s">
        <v>132</v>
      </c>
      <c r="B98" s="14" t="s">
        <v>18</v>
      </c>
      <c r="C98" s="15">
        <v>38777</v>
      </c>
      <c r="D98" s="16" t="s">
        <v>49</v>
      </c>
      <c r="E98" s="16" t="s">
        <v>26</v>
      </c>
      <c r="F98" s="18">
        <v>45000</v>
      </c>
      <c r="G98" s="18">
        <v>-1148.33</v>
      </c>
      <c r="H98" s="18">
        <v>-1291.5</v>
      </c>
      <c r="I98" s="18">
        <v>-1368</v>
      </c>
      <c r="J98" s="19">
        <v>0</v>
      </c>
      <c r="K98" s="19">
        <v>0</v>
      </c>
      <c r="L98" s="18">
        <f t="shared" si="10"/>
        <v>-2659.5</v>
      </c>
      <c r="M98" s="18">
        <f t="shared" ref="M98:M114" si="11">G98+H98+I98+J98</f>
        <v>-3807.83</v>
      </c>
      <c r="N98" s="20">
        <f t="shared" ref="N98:N101" si="12">F98+M98</f>
        <v>41192.17</v>
      </c>
    </row>
    <row r="99" spans="1:14">
      <c r="A99" s="13" t="s">
        <v>133</v>
      </c>
      <c r="B99" s="14" t="s">
        <v>18</v>
      </c>
      <c r="C99" s="15">
        <v>44448</v>
      </c>
      <c r="D99" s="16" t="s">
        <v>49</v>
      </c>
      <c r="E99" s="16" t="s">
        <v>26</v>
      </c>
      <c r="F99" s="18">
        <v>45000</v>
      </c>
      <c r="G99" s="18">
        <v>-1148.33</v>
      </c>
      <c r="H99" s="18">
        <v>-1291.5</v>
      </c>
      <c r="I99" s="18">
        <v>-1368</v>
      </c>
      <c r="J99" s="19">
        <v>0</v>
      </c>
      <c r="K99" s="19">
        <v>0</v>
      </c>
      <c r="L99" s="18">
        <f t="shared" si="10"/>
        <v>-2659.5</v>
      </c>
      <c r="M99" s="18">
        <f t="shared" si="11"/>
        <v>-3807.83</v>
      </c>
      <c r="N99" s="20">
        <f t="shared" si="12"/>
        <v>41192.17</v>
      </c>
    </row>
    <row r="100" spans="1:14">
      <c r="A100" s="13" t="s">
        <v>134</v>
      </c>
      <c r="B100" s="14" t="s">
        <v>18</v>
      </c>
      <c r="C100" s="15">
        <v>44230</v>
      </c>
      <c r="D100" s="16" t="s">
        <v>49</v>
      </c>
      <c r="E100" s="16" t="s">
        <v>26</v>
      </c>
      <c r="F100" s="18">
        <v>45000</v>
      </c>
      <c r="G100" s="18">
        <v>-1148.33</v>
      </c>
      <c r="H100" s="18">
        <v>-1291.5</v>
      </c>
      <c r="I100" s="18">
        <v>-1368</v>
      </c>
      <c r="J100" s="23">
        <v>0</v>
      </c>
      <c r="K100" s="23">
        <v>0</v>
      </c>
      <c r="L100" s="18">
        <f t="shared" si="10"/>
        <v>-2659.5</v>
      </c>
      <c r="M100" s="18">
        <f t="shared" si="11"/>
        <v>-3807.83</v>
      </c>
      <c r="N100" s="20">
        <f t="shared" si="12"/>
        <v>41192.17</v>
      </c>
    </row>
    <row r="101" spans="1:14">
      <c r="A101" s="13" t="s">
        <v>135</v>
      </c>
      <c r="B101" s="14" t="s">
        <v>22</v>
      </c>
      <c r="C101" s="15">
        <v>38231</v>
      </c>
      <c r="D101" s="16" t="s">
        <v>49</v>
      </c>
      <c r="E101" s="16" t="s">
        <v>26</v>
      </c>
      <c r="F101" s="18">
        <v>45000</v>
      </c>
      <c r="G101" s="18">
        <v>-1148.33</v>
      </c>
      <c r="H101" s="18">
        <v>-1291.5</v>
      </c>
      <c r="I101" s="18">
        <v>-1368</v>
      </c>
      <c r="J101" s="23">
        <v>0</v>
      </c>
      <c r="K101" s="23">
        <v>0</v>
      </c>
      <c r="L101" s="18">
        <f t="shared" si="10"/>
        <v>-2659.5</v>
      </c>
      <c r="M101" s="18">
        <f t="shared" si="11"/>
        <v>-3807.83</v>
      </c>
      <c r="N101" s="20">
        <f t="shared" si="12"/>
        <v>41192.17</v>
      </c>
    </row>
    <row r="102" spans="1:14">
      <c r="A102" s="13" t="s">
        <v>136</v>
      </c>
      <c r="B102" s="14" t="s">
        <v>18</v>
      </c>
      <c r="C102" s="15">
        <v>44652</v>
      </c>
      <c r="D102" s="16" t="s">
        <v>137</v>
      </c>
      <c r="E102" s="16" t="s">
        <v>26</v>
      </c>
      <c r="F102" s="18">
        <v>30000</v>
      </c>
      <c r="G102" s="23">
        <v>0</v>
      </c>
      <c r="H102" s="18">
        <v>-861</v>
      </c>
      <c r="I102" s="18">
        <v>-912</v>
      </c>
      <c r="J102" s="23"/>
      <c r="K102" s="23"/>
      <c r="L102" s="18">
        <f t="shared" si="10"/>
        <v>-1773</v>
      </c>
      <c r="M102" s="18">
        <f t="shared" si="11"/>
        <v>-1773</v>
      </c>
      <c r="N102" s="20">
        <f>F102+M102</f>
        <v>28227</v>
      </c>
    </row>
    <row r="103" spans="1:14">
      <c r="A103" s="13" t="s">
        <v>138</v>
      </c>
      <c r="B103" s="14" t="s">
        <v>22</v>
      </c>
      <c r="C103" s="15">
        <v>42856</v>
      </c>
      <c r="D103" s="16" t="s">
        <v>139</v>
      </c>
      <c r="E103" s="16" t="s">
        <v>26</v>
      </c>
      <c r="F103" s="18">
        <v>26700</v>
      </c>
      <c r="G103" s="19">
        <v>0</v>
      </c>
      <c r="H103" s="16">
        <v>-766.29</v>
      </c>
      <c r="I103" s="16">
        <v>-811.68</v>
      </c>
      <c r="J103" s="19">
        <v>0</v>
      </c>
      <c r="K103" s="19">
        <v>0</v>
      </c>
      <c r="L103" s="18">
        <f t="shared" si="10"/>
        <v>-1577.9699999999998</v>
      </c>
      <c r="M103" s="18">
        <f t="shared" si="11"/>
        <v>-1577.9699999999998</v>
      </c>
      <c r="N103" s="20">
        <f t="shared" ref="N103:N114" si="13">F103+M103</f>
        <v>25122.03</v>
      </c>
    </row>
    <row r="104" spans="1:14">
      <c r="A104" s="13" t="s">
        <v>140</v>
      </c>
      <c r="B104" s="14" t="s">
        <v>22</v>
      </c>
      <c r="C104" s="15">
        <v>42248</v>
      </c>
      <c r="D104" s="16" t="s">
        <v>139</v>
      </c>
      <c r="E104" s="16" t="s">
        <v>26</v>
      </c>
      <c r="F104" s="18">
        <v>26700</v>
      </c>
      <c r="G104" s="19">
        <v>0</v>
      </c>
      <c r="H104" s="16">
        <v>-766.29</v>
      </c>
      <c r="I104" s="16">
        <v>-811.68</v>
      </c>
      <c r="J104" s="19">
        <v>0</v>
      </c>
      <c r="K104" s="19">
        <v>0</v>
      </c>
      <c r="L104" s="18">
        <f t="shared" si="10"/>
        <v>-1577.9699999999998</v>
      </c>
      <c r="M104" s="18">
        <f t="shared" si="11"/>
        <v>-1577.9699999999998</v>
      </c>
      <c r="N104" s="20">
        <f t="shared" si="13"/>
        <v>25122.03</v>
      </c>
    </row>
    <row r="105" spans="1:14">
      <c r="A105" s="13" t="s">
        <v>141</v>
      </c>
      <c r="B105" s="14" t="s">
        <v>22</v>
      </c>
      <c r="C105" s="15">
        <v>40148</v>
      </c>
      <c r="D105" s="16" t="s">
        <v>139</v>
      </c>
      <c r="E105" s="16" t="s">
        <v>26</v>
      </c>
      <c r="F105" s="18">
        <v>26700</v>
      </c>
      <c r="G105" s="19">
        <v>0</v>
      </c>
      <c r="H105" s="16">
        <v>-766.29</v>
      </c>
      <c r="I105" s="16">
        <v>-811.68</v>
      </c>
      <c r="J105" s="18">
        <v>-1350.12</v>
      </c>
      <c r="K105" s="19">
        <v>0</v>
      </c>
      <c r="L105" s="18">
        <f t="shared" si="10"/>
        <v>-2928.0899999999997</v>
      </c>
      <c r="M105" s="18">
        <f t="shared" si="11"/>
        <v>-2928.0899999999997</v>
      </c>
      <c r="N105" s="20">
        <f t="shared" si="13"/>
        <v>23771.91</v>
      </c>
    </row>
    <row r="106" spans="1:14" ht="27">
      <c r="A106" s="13" t="s">
        <v>142</v>
      </c>
      <c r="B106" s="14" t="s">
        <v>22</v>
      </c>
      <c r="C106" s="15">
        <v>39264</v>
      </c>
      <c r="D106" s="16" t="s">
        <v>143</v>
      </c>
      <c r="E106" s="17" t="s">
        <v>31</v>
      </c>
      <c r="F106" s="18">
        <v>21300</v>
      </c>
      <c r="G106" s="19">
        <v>0</v>
      </c>
      <c r="H106" s="16">
        <v>-611.30999999999995</v>
      </c>
      <c r="I106" s="16">
        <v>-647.52</v>
      </c>
      <c r="J106" s="19">
        <v>0</v>
      </c>
      <c r="K106" s="19">
        <v>0</v>
      </c>
      <c r="L106" s="18">
        <f t="shared" si="10"/>
        <v>-1258.83</v>
      </c>
      <c r="M106" s="18">
        <f t="shared" si="11"/>
        <v>-1258.83</v>
      </c>
      <c r="N106" s="20">
        <f t="shared" si="13"/>
        <v>20041.169999999998</v>
      </c>
    </row>
    <row r="107" spans="1:14" ht="27">
      <c r="A107" s="13" t="s">
        <v>144</v>
      </c>
      <c r="B107" s="14" t="s">
        <v>22</v>
      </c>
      <c r="C107" s="15">
        <v>38261</v>
      </c>
      <c r="D107" s="16" t="s">
        <v>143</v>
      </c>
      <c r="E107" s="17" t="s">
        <v>31</v>
      </c>
      <c r="F107" s="18">
        <v>21300</v>
      </c>
      <c r="G107" s="19">
        <v>0</v>
      </c>
      <c r="H107" s="16">
        <v>-611.30999999999995</v>
      </c>
      <c r="I107" s="16">
        <v>-647.52</v>
      </c>
      <c r="J107" s="19">
        <v>0</v>
      </c>
      <c r="K107" s="19">
        <v>0</v>
      </c>
      <c r="L107" s="18">
        <f t="shared" si="10"/>
        <v>-1258.83</v>
      </c>
      <c r="M107" s="18">
        <f t="shared" si="11"/>
        <v>-1258.83</v>
      </c>
      <c r="N107" s="20">
        <f t="shared" si="13"/>
        <v>20041.169999999998</v>
      </c>
    </row>
    <row r="108" spans="1:14" ht="27">
      <c r="A108" s="13" t="s">
        <v>145</v>
      </c>
      <c r="B108" s="14" t="s">
        <v>22</v>
      </c>
      <c r="C108" s="15">
        <v>43862</v>
      </c>
      <c r="D108" s="16" t="s">
        <v>143</v>
      </c>
      <c r="E108" s="17" t="s">
        <v>31</v>
      </c>
      <c r="F108" s="18">
        <v>20000</v>
      </c>
      <c r="G108" s="19">
        <v>0</v>
      </c>
      <c r="H108" s="16">
        <v>-574</v>
      </c>
      <c r="I108" s="16">
        <v>-608</v>
      </c>
      <c r="J108" s="19">
        <v>0</v>
      </c>
      <c r="K108" s="19">
        <v>0</v>
      </c>
      <c r="L108" s="18">
        <f t="shared" si="10"/>
        <v>-1182</v>
      </c>
      <c r="M108" s="18">
        <f t="shared" si="11"/>
        <v>-1182</v>
      </c>
      <c r="N108" s="20">
        <f t="shared" si="13"/>
        <v>18818</v>
      </c>
    </row>
    <row r="109" spans="1:14" ht="27">
      <c r="A109" s="13" t="s">
        <v>146</v>
      </c>
      <c r="B109" s="14" t="s">
        <v>22</v>
      </c>
      <c r="C109" s="15">
        <v>43782</v>
      </c>
      <c r="D109" s="16" t="s">
        <v>143</v>
      </c>
      <c r="E109" s="17" t="s">
        <v>31</v>
      </c>
      <c r="F109" s="18">
        <v>21300</v>
      </c>
      <c r="G109" s="19">
        <v>0</v>
      </c>
      <c r="H109" s="16">
        <v>-611.30999999999995</v>
      </c>
      <c r="I109" s="16">
        <v>-647.52</v>
      </c>
      <c r="J109" s="19">
        <v>0</v>
      </c>
      <c r="K109" s="19">
        <v>0</v>
      </c>
      <c r="L109" s="18">
        <f t="shared" si="10"/>
        <v>-1258.83</v>
      </c>
      <c r="M109" s="18">
        <f t="shared" si="11"/>
        <v>-1258.83</v>
      </c>
      <c r="N109" s="20">
        <f t="shared" si="13"/>
        <v>20041.169999999998</v>
      </c>
    </row>
    <row r="110" spans="1:14" ht="27">
      <c r="A110" s="13" t="s">
        <v>147</v>
      </c>
      <c r="B110" s="14" t="s">
        <v>22</v>
      </c>
      <c r="C110" s="15">
        <v>38334</v>
      </c>
      <c r="D110" s="16" t="s">
        <v>143</v>
      </c>
      <c r="E110" s="17" t="s">
        <v>31</v>
      </c>
      <c r="F110" s="18">
        <v>21300</v>
      </c>
      <c r="G110" s="19">
        <v>0</v>
      </c>
      <c r="H110" s="16">
        <v>-611.30999999999995</v>
      </c>
      <c r="I110" s="16">
        <v>-647.52</v>
      </c>
      <c r="J110" s="19">
        <v>0</v>
      </c>
      <c r="K110" s="19">
        <v>0</v>
      </c>
      <c r="L110" s="18">
        <f t="shared" si="10"/>
        <v>-1258.83</v>
      </c>
      <c r="M110" s="18">
        <f t="shared" si="11"/>
        <v>-1258.83</v>
      </c>
      <c r="N110" s="20">
        <f t="shared" si="13"/>
        <v>20041.169999999998</v>
      </c>
    </row>
    <row r="111" spans="1:14" ht="27">
      <c r="A111" s="13" t="s">
        <v>148</v>
      </c>
      <c r="B111" s="14" t="s">
        <v>22</v>
      </c>
      <c r="C111" s="15">
        <v>35786</v>
      </c>
      <c r="D111" s="16" t="s">
        <v>143</v>
      </c>
      <c r="E111" s="17" t="s">
        <v>31</v>
      </c>
      <c r="F111" s="18">
        <v>25600</v>
      </c>
      <c r="G111" s="19">
        <v>0</v>
      </c>
      <c r="H111" s="16">
        <v>-734.72</v>
      </c>
      <c r="I111" s="16">
        <v>-778.24</v>
      </c>
      <c r="J111" s="19">
        <v>0</v>
      </c>
      <c r="K111" s="19">
        <v>0</v>
      </c>
      <c r="L111" s="18">
        <f t="shared" si="10"/>
        <v>-1512.96</v>
      </c>
      <c r="M111" s="18">
        <f t="shared" si="11"/>
        <v>-1512.96</v>
      </c>
      <c r="N111" s="20">
        <f t="shared" si="13"/>
        <v>24087.040000000001</v>
      </c>
    </row>
    <row r="112" spans="1:14" ht="27">
      <c r="A112" s="13" t="s">
        <v>149</v>
      </c>
      <c r="B112" s="14" t="s">
        <v>18</v>
      </c>
      <c r="C112" s="15">
        <v>44312</v>
      </c>
      <c r="D112" s="16" t="s">
        <v>143</v>
      </c>
      <c r="E112" s="17" t="s">
        <v>31</v>
      </c>
      <c r="F112" s="18">
        <v>21500</v>
      </c>
      <c r="G112" s="19">
        <v>0</v>
      </c>
      <c r="H112" s="16">
        <v>-617.04999999999995</v>
      </c>
      <c r="I112" s="16">
        <v>-653.6</v>
      </c>
      <c r="J112" s="19">
        <v>0</v>
      </c>
      <c r="K112" s="19">
        <v>0</v>
      </c>
      <c r="L112" s="18">
        <f t="shared" si="10"/>
        <v>-1270.6500000000001</v>
      </c>
      <c r="M112" s="18">
        <f t="shared" si="11"/>
        <v>-1270.6500000000001</v>
      </c>
      <c r="N112" s="20">
        <f t="shared" si="13"/>
        <v>20229.349999999999</v>
      </c>
    </row>
    <row r="113" spans="1:14" ht="27">
      <c r="A113" s="13" t="s">
        <v>150</v>
      </c>
      <c r="B113" s="14" t="s">
        <v>18</v>
      </c>
      <c r="C113" s="15">
        <v>41730</v>
      </c>
      <c r="D113" s="16" t="s">
        <v>151</v>
      </c>
      <c r="E113" s="17" t="s">
        <v>31</v>
      </c>
      <c r="F113" s="18">
        <v>15000</v>
      </c>
      <c r="G113" s="19">
        <v>0</v>
      </c>
      <c r="H113" s="16">
        <v>-430.5</v>
      </c>
      <c r="I113" s="16">
        <v>-456</v>
      </c>
      <c r="J113" s="19">
        <v>0</v>
      </c>
      <c r="K113" s="19">
        <v>0</v>
      </c>
      <c r="L113" s="18">
        <f t="shared" si="10"/>
        <v>-886.5</v>
      </c>
      <c r="M113" s="18">
        <f t="shared" si="11"/>
        <v>-886.5</v>
      </c>
      <c r="N113" s="20">
        <f t="shared" si="13"/>
        <v>14113.5</v>
      </c>
    </row>
    <row r="114" spans="1:14" ht="27">
      <c r="A114" s="13" t="s">
        <v>152</v>
      </c>
      <c r="B114" s="14" t="s">
        <v>18</v>
      </c>
      <c r="C114" s="15">
        <v>40664</v>
      </c>
      <c r="D114" s="16" t="s">
        <v>153</v>
      </c>
      <c r="E114" s="17" t="s">
        <v>31</v>
      </c>
      <c r="F114" s="18">
        <v>30200</v>
      </c>
      <c r="G114" s="19">
        <v>0</v>
      </c>
      <c r="H114" s="16">
        <v>-866.74</v>
      </c>
      <c r="I114" s="16">
        <v>-918.08</v>
      </c>
      <c r="J114" s="19">
        <v>0</v>
      </c>
      <c r="K114" s="19">
        <v>0</v>
      </c>
      <c r="L114" s="18">
        <f t="shared" si="10"/>
        <v>-1784.8200000000002</v>
      </c>
      <c r="M114" s="18">
        <f t="shared" si="11"/>
        <v>-1784.8200000000002</v>
      </c>
      <c r="N114" s="20">
        <f t="shared" si="13"/>
        <v>28415.18</v>
      </c>
    </row>
    <row r="115" spans="1:14">
      <c r="A115" s="21" t="s">
        <v>32</v>
      </c>
      <c r="B115" s="29"/>
      <c r="C115" s="16"/>
      <c r="D115" s="16"/>
      <c r="E115" s="16"/>
      <c r="F115" s="22">
        <f>SUM(F97:F114)</f>
        <v>597600</v>
      </c>
      <c r="G115" s="22">
        <f>SUM(G97:G114)</f>
        <v>-19050.93</v>
      </c>
      <c r="H115" s="22">
        <f>SUM(H97:H114)</f>
        <v>-17151.12</v>
      </c>
      <c r="I115" s="22">
        <f>SUM(I97:I114)</f>
        <v>-18167.040000000005</v>
      </c>
      <c r="J115" s="22">
        <f>SUM(J97:J114)</f>
        <v>-1350.12</v>
      </c>
      <c r="K115" s="23">
        <v>0</v>
      </c>
      <c r="L115" s="22">
        <f>SUM(L97:L114)</f>
        <v>-36668.280000000006</v>
      </c>
      <c r="M115" s="22">
        <f>SUM(M97:M114)</f>
        <v>-55719.210000000014</v>
      </c>
      <c r="N115" s="22">
        <f>SUM(N97:N114)</f>
        <v>541880.78999999992</v>
      </c>
    </row>
    <row r="116" spans="1:14">
      <c r="A116" s="8" t="s">
        <v>154</v>
      </c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12"/>
    </row>
    <row r="117" spans="1:14">
      <c r="A117" s="13" t="s">
        <v>155</v>
      </c>
      <c r="B117" s="14" t="s">
        <v>18</v>
      </c>
      <c r="C117" s="15">
        <v>39845</v>
      </c>
      <c r="D117" s="16" t="s">
        <v>37</v>
      </c>
      <c r="E117" s="16" t="s">
        <v>26</v>
      </c>
      <c r="F117" s="18">
        <v>90000</v>
      </c>
      <c r="G117" s="18">
        <v>-9415.58</v>
      </c>
      <c r="H117" s="18">
        <v>-2583</v>
      </c>
      <c r="I117" s="18">
        <v>-2736</v>
      </c>
      <c r="J117" s="18">
        <v>-1350.12</v>
      </c>
      <c r="K117" s="19">
        <v>0</v>
      </c>
      <c r="L117" s="18">
        <f>I117+H117+J117+K117</f>
        <v>-6669.12</v>
      </c>
      <c r="M117" s="18">
        <v>-16084.7</v>
      </c>
      <c r="N117" s="20">
        <v>73915.3</v>
      </c>
    </row>
    <row r="118" spans="1:14">
      <c r="A118" s="13" t="s">
        <v>156</v>
      </c>
      <c r="B118" s="14" t="s">
        <v>18</v>
      </c>
      <c r="C118" s="15">
        <v>42644</v>
      </c>
      <c r="D118" s="16" t="s">
        <v>157</v>
      </c>
      <c r="E118" s="16" t="s">
        <v>26</v>
      </c>
      <c r="F118" s="18">
        <v>32500</v>
      </c>
      <c r="G118" s="19">
        <v>0</v>
      </c>
      <c r="H118" s="16">
        <v>-932.75</v>
      </c>
      <c r="I118" s="16">
        <v>-988</v>
      </c>
      <c r="J118" s="19">
        <v>0</v>
      </c>
      <c r="K118" s="19">
        <v>0</v>
      </c>
      <c r="L118" s="18">
        <f>I118+H118+J118+K118</f>
        <v>-1920.75</v>
      </c>
      <c r="M118" s="18">
        <v>-1920.75</v>
      </c>
      <c r="N118" s="20">
        <v>30579.25</v>
      </c>
    </row>
    <row r="119" spans="1:14">
      <c r="A119" s="21" t="s">
        <v>32</v>
      </c>
      <c r="B119" s="29"/>
      <c r="C119" s="16"/>
      <c r="D119" s="16"/>
      <c r="E119" s="16"/>
      <c r="F119" s="22">
        <f>SUM(F117:F118)</f>
        <v>122500</v>
      </c>
      <c r="G119" s="22">
        <f>SUM(G117:G118)</f>
        <v>-9415.58</v>
      </c>
      <c r="H119" s="22">
        <f>SUM(H117:H118)</f>
        <v>-3515.75</v>
      </c>
      <c r="I119" s="22">
        <f>SUM(I117:I118)</f>
        <v>-3724</v>
      </c>
      <c r="J119" s="22">
        <f>SUM(J117:J118)</f>
        <v>-1350.12</v>
      </c>
      <c r="K119" s="23">
        <v>0</v>
      </c>
      <c r="L119" s="22">
        <f>SUM(L117:L118)</f>
        <v>-8589.869999999999</v>
      </c>
      <c r="M119" s="22">
        <f>SUM(M117:M118)</f>
        <v>-18005.45</v>
      </c>
      <c r="N119" s="24">
        <f>SUM(N117:N118)</f>
        <v>104494.55</v>
      </c>
    </row>
    <row r="120" spans="1:14">
      <c r="A120" s="8" t="s">
        <v>158</v>
      </c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12"/>
    </row>
    <row r="121" spans="1:14">
      <c r="A121" s="13" t="s">
        <v>159</v>
      </c>
      <c r="B121" s="14" t="s">
        <v>18</v>
      </c>
      <c r="C121" s="15">
        <v>38231</v>
      </c>
      <c r="D121" s="16" t="s">
        <v>160</v>
      </c>
      <c r="E121" s="16" t="s">
        <v>26</v>
      </c>
      <c r="F121" s="18">
        <v>90000</v>
      </c>
      <c r="G121" s="18">
        <v>-9415.58</v>
      </c>
      <c r="H121" s="18">
        <v>-2583</v>
      </c>
      <c r="I121" s="18">
        <v>-2736</v>
      </c>
      <c r="J121" s="18">
        <v>-1350.12</v>
      </c>
      <c r="K121" s="19">
        <v>0</v>
      </c>
      <c r="L121" s="18">
        <f>I121+H121+J121+K121</f>
        <v>-6669.12</v>
      </c>
      <c r="M121" s="18">
        <v>-16084.7</v>
      </c>
      <c r="N121" s="20">
        <v>73915.3</v>
      </c>
    </row>
    <row r="122" spans="1:14">
      <c r="A122" s="13" t="s">
        <v>161</v>
      </c>
      <c r="B122" s="14" t="s">
        <v>18</v>
      </c>
      <c r="C122" s="15">
        <v>41852</v>
      </c>
      <c r="D122" s="16" t="s">
        <v>162</v>
      </c>
      <c r="E122" s="16" t="s">
        <v>26</v>
      </c>
      <c r="F122" s="18">
        <v>32500</v>
      </c>
      <c r="G122" s="19">
        <v>0</v>
      </c>
      <c r="H122" s="16">
        <v>-932.75</v>
      </c>
      <c r="I122" s="16">
        <v>-988</v>
      </c>
      <c r="J122" s="19">
        <v>0</v>
      </c>
      <c r="K122" s="19">
        <v>0</v>
      </c>
      <c r="L122" s="18">
        <f>I122+H122+J122+K122</f>
        <v>-1920.75</v>
      </c>
      <c r="M122" s="18">
        <v>-1920.75</v>
      </c>
      <c r="N122" s="20">
        <v>30579.25</v>
      </c>
    </row>
    <row r="123" spans="1:14">
      <c r="A123" s="13" t="s">
        <v>163</v>
      </c>
      <c r="B123" s="14" t="s">
        <v>18</v>
      </c>
      <c r="C123" s="15">
        <v>42278</v>
      </c>
      <c r="D123" s="16" t="s">
        <v>125</v>
      </c>
      <c r="E123" s="16" t="s">
        <v>26</v>
      </c>
      <c r="F123" s="18">
        <v>30000</v>
      </c>
      <c r="G123" s="19">
        <v>0</v>
      </c>
      <c r="H123" s="16">
        <v>-861</v>
      </c>
      <c r="I123" s="16">
        <v>-912</v>
      </c>
      <c r="J123" s="19">
        <v>0</v>
      </c>
      <c r="K123" s="19">
        <v>0</v>
      </c>
      <c r="L123" s="18">
        <f>I123+H123+J123+K123</f>
        <v>-1773</v>
      </c>
      <c r="M123" s="18">
        <v>-1773</v>
      </c>
      <c r="N123" s="20">
        <v>28227</v>
      </c>
    </row>
    <row r="124" spans="1:14">
      <c r="A124" s="13" t="s">
        <v>164</v>
      </c>
      <c r="B124" s="14" t="s">
        <v>22</v>
      </c>
      <c r="C124" s="15">
        <v>38657</v>
      </c>
      <c r="D124" s="16" t="s">
        <v>125</v>
      </c>
      <c r="E124" s="16" t="s">
        <v>26</v>
      </c>
      <c r="F124" s="18">
        <v>32500</v>
      </c>
      <c r="G124" s="19">
        <v>0</v>
      </c>
      <c r="H124" s="16">
        <v>-932.75</v>
      </c>
      <c r="I124" s="16">
        <v>-988</v>
      </c>
      <c r="J124" s="19">
        <v>0</v>
      </c>
      <c r="K124" s="19">
        <v>0</v>
      </c>
      <c r="L124" s="18">
        <f>I124+H124+J124+K124</f>
        <v>-1920.75</v>
      </c>
      <c r="M124" s="18">
        <v>-1920.75</v>
      </c>
      <c r="N124" s="20">
        <v>30579.25</v>
      </c>
    </row>
    <row r="125" spans="1:14" ht="27">
      <c r="A125" s="13" t="s">
        <v>165</v>
      </c>
      <c r="B125" s="14" t="s">
        <v>22</v>
      </c>
      <c r="C125" s="15">
        <v>44470</v>
      </c>
      <c r="D125" s="16" t="s">
        <v>166</v>
      </c>
      <c r="E125" s="17" t="s">
        <v>31</v>
      </c>
      <c r="F125" s="18">
        <v>20000</v>
      </c>
      <c r="G125" s="19">
        <v>0</v>
      </c>
      <c r="H125" s="16">
        <v>-574</v>
      </c>
      <c r="I125" s="16">
        <v>-608</v>
      </c>
      <c r="J125" s="19">
        <v>0</v>
      </c>
      <c r="K125" s="19">
        <v>0</v>
      </c>
      <c r="L125" s="18">
        <f>I125+H125+J125+K125</f>
        <v>-1182</v>
      </c>
      <c r="M125" s="18">
        <v>-1182</v>
      </c>
      <c r="N125" s="20">
        <v>18818</v>
      </c>
    </row>
    <row r="126" spans="1:14">
      <c r="A126" s="21" t="s">
        <v>32</v>
      </c>
      <c r="B126" s="29"/>
      <c r="C126" s="16"/>
      <c r="D126" s="16"/>
      <c r="E126" s="16"/>
      <c r="F126" s="22">
        <f>SUM(F121:F125)</f>
        <v>205000</v>
      </c>
      <c r="G126" s="22">
        <f>SUM(G121:G125)</f>
        <v>-9415.58</v>
      </c>
      <c r="H126" s="22">
        <f>SUM(H121:H125)</f>
        <v>-5883.5</v>
      </c>
      <c r="I126" s="22">
        <f>SUM(I121:I125)</f>
        <v>-6232</v>
      </c>
      <c r="J126" s="22">
        <f>SUM(J121:J125)</f>
        <v>-1350.12</v>
      </c>
      <c r="K126" s="23">
        <v>0</v>
      </c>
      <c r="L126" s="22">
        <f>SUM(L121:L125)</f>
        <v>-13465.619999999999</v>
      </c>
      <c r="M126" s="22">
        <f>SUM(M121:M125)</f>
        <v>-22881.200000000001</v>
      </c>
      <c r="N126" s="24">
        <f>SUM(N121:N125)</f>
        <v>182118.8</v>
      </c>
    </row>
    <row r="127" spans="1:14">
      <c r="A127" s="8" t="s">
        <v>167</v>
      </c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12"/>
    </row>
    <row r="128" spans="1:14">
      <c r="A128" s="13" t="s">
        <v>168</v>
      </c>
      <c r="B128" s="14" t="s">
        <v>18</v>
      </c>
      <c r="C128" s="15">
        <v>42095</v>
      </c>
      <c r="D128" s="16" t="s">
        <v>169</v>
      </c>
      <c r="E128" s="16" t="s">
        <v>26</v>
      </c>
      <c r="F128" s="18">
        <v>32500</v>
      </c>
      <c r="G128" s="19">
        <v>0</v>
      </c>
      <c r="H128" s="16">
        <v>-932.75</v>
      </c>
      <c r="I128" s="16">
        <v>-988</v>
      </c>
      <c r="J128" s="19">
        <v>0</v>
      </c>
      <c r="K128" s="19">
        <v>0</v>
      </c>
      <c r="L128" s="16">
        <f>I128+H128+J128+K128</f>
        <v>-1920.75</v>
      </c>
      <c r="M128" s="18">
        <v>-1920.75</v>
      </c>
      <c r="N128" s="20">
        <v>30579.25</v>
      </c>
    </row>
    <row r="129" spans="1:14" ht="27">
      <c r="A129" s="13" t="s">
        <v>170</v>
      </c>
      <c r="B129" s="14" t="s">
        <v>18</v>
      </c>
      <c r="C129" s="15">
        <v>44319</v>
      </c>
      <c r="D129" s="16" t="s">
        <v>81</v>
      </c>
      <c r="E129" s="17" t="s">
        <v>31</v>
      </c>
      <c r="F129" s="18">
        <v>25000</v>
      </c>
      <c r="G129" s="23">
        <v>0</v>
      </c>
      <c r="H129" s="16">
        <v>-717.5</v>
      </c>
      <c r="I129" s="16">
        <v>-760</v>
      </c>
      <c r="J129" s="23">
        <v>0</v>
      </c>
      <c r="K129" s="23">
        <v>0</v>
      </c>
      <c r="L129" s="18">
        <f>I129+H129+J129+K129</f>
        <v>-1477.5</v>
      </c>
      <c r="M129" s="18">
        <v>-1477.5</v>
      </c>
      <c r="N129" s="20">
        <v>23522.5</v>
      </c>
    </row>
    <row r="130" spans="1:14" ht="27">
      <c r="A130" s="13" t="s">
        <v>171</v>
      </c>
      <c r="B130" s="14" t="s">
        <v>18</v>
      </c>
      <c r="C130" s="15">
        <v>41312</v>
      </c>
      <c r="D130" s="16" t="s">
        <v>81</v>
      </c>
      <c r="E130" s="17" t="s">
        <v>31</v>
      </c>
      <c r="F130" s="18">
        <v>28400</v>
      </c>
      <c r="G130" s="19">
        <v>0</v>
      </c>
      <c r="H130" s="16">
        <v>-815.08</v>
      </c>
      <c r="I130" s="16">
        <v>-863.36</v>
      </c>
      <c r="J130" s="19">
        <v>0</v>
      </c>
      <c r="K130" s="19">
        <v>0</v>
      </c>
      <c r="L130" s="16">
        <f>I130+H130+J130+K130</f>
        <v>-1678.44</v>
      </c>
      <c r="M130" s="18">
        <v>-1678.44</v>
      </c>
      <c r="N130" s="20">
        <v>26721.56</v>
      </c>
    </row>
    <row r="131" spans="1:14" ht="27">
      <c r="A131" s="13" t="s">
        <v>172</v>
      </c>
      <c r="B131" s="14" t="s">
        <v>18</v>
      </c>
      <c r="C131" s="15">
        <v>44124</v>
      </c>
      <c r="D131" s="16" t="s">
        <v>81</v>
      </c>
      <c r="E131" s="17" t="s">
        <v>31</v>
      </c>
      <c r="F131" s="18">
        <v>28500</v>
      </c>
      <c r="G131" s="23">
        <v>0</v>
      </c>
      <c r="H131" s="16">
        <v>-817.95</v>
      </c>
      <c r="I131" s="16">
        <v>-866.4</v>
      </c>
      <c r="J131" s="23">
        <v>0</v>
      </c>
      <c r="K131" s="23">
        <v>0</v>
      </c>
      <c r="L131" s="18">
        <f>I131+H131+J131+K131</f>
        <v>-1684.35</v>
      </c>
      <c r="M131" s="18">
        <v>-1684.35</v>
      </c>
      <c r="N131" s="20">
        <v>26815.65</v>
      </c>
    </row>
    <row r="132" spans="1:14" ht="27">
      <c r="A132" s="13" t="s">
        <v>173</v>
      </c>
      <c r="B132" s="14" t="s">
        <v>18</v>
      </c>
      <c r="C132" s="15">
        <v>44166</v>
      </c>
      <c r="D132" s="16" t="s">
        <v>81</v>
      </c>
      <c r="E132" s="17" t="s">
        <v>31</v>
      </c>
      <c r="F132" s="18">
        <v>25000</v>
      </c>
      <c r="G132" s="19">
        <v>0</v>
      </c>
      <c r="H132" s="16">
        <v>-717.5</v>
      </c>
      <c r="I132" s="16">
        <v>-760</v>
      </c>
      <c r="J132" s="19">
        <v>0</v>
      </c>
      <c r="K132" s="19">
        <v>0</v>
      </c>
      <c r="L132" s="16">
        <f>I132+H132+J132+K132</f>
        <v>-1477.5</v>
      </c>
      <c r="M132" s="18">
        <v>-1477.5</v>
      </c>
      <c r="N132" s="20">
        <v>23522.5</v>
      </c>
    </row>
    <row r="133" spans="1:14">
      <c r="A133" s="35" t="s">
        <v>32</v>
      </c>
      <c r="B133" s="35"/>
      <c r="C133" s="35"/>
      <c r="D133" s="35"/>
      <c r="E133" s="35"/>
      <c r="F133" s="35">
        <f>SUM(F128:F132)</f>
        <v>139400</v>
      </c>
      <c r="G133" s="35"/>
      <c r="H133" s="35">
        <f>SUM(H128:H132)</f>
        <v>-4000.7799999999997</v>
      </c>
      <c r="I133" s="35">
        <f>SUM(I128:I132)</f>
        <v>-4237.76</v>
      </c>
      <c r="J133" s="35"/>
      <c r="K133" s="35"/>
      <c r="L133" s="35">
        <f>SUM(L128:L132)</f>
        <v>-8238.5400000000009</v>
      </c>
      <c r="M133" s="35">
        <f>SUM(M128:M132)</f>
        <v>-8238.5400000000009</v>
      </c>
      <c r="N133" s="35">
        <f>SUM(N128:N132)</f>
        <v>131161.46</v>
      </c>
    </row>
    <row r="134" spans="1:14">
      <c r="A134" s="35" t="s">
        <v>174</v>
      </c>
      <c r="B134" s="35"/>
      <c r="C134" s="35"/>
      <c r="D134" s="35"/>
      <c r="E134" s="35"/>
      <c r="F134" s="35">
        <f t="shared" ref="F134:N134" si="14">F14+F19+F26+F38+F47+F53+F57+F61+F65+F73+F76+F81+F89+F92+F95+F115+F119+F126+F133</f>
        <v>7668300</v>
      </c>
      <c r="G134" s="35">
        <f t="shared" si="14"/>
        <v>-974485.30999999982</v>
      </c>
      <c r="H134" s="35">
        <f>H14+H19+H26+H38+H47+H53+H57+H61+H65+H73+H76+H81+H89+H92+H95+H115+H119+H126+H133</f>
        <v>-211929.43</v>
      </c>
      <c r="I134" s="35">
        <f>I14+I19+I26+I38+I47+I53+I57+I61+I65+I73+I76+I81+I89+I92+I95+I115+I119+I126+I133</f>
        <v>-194474.12</v>
      </c>
      <c r="J134" s="35">
        <f t="shared" si="14"/>
        <v>-22952.039999999997</v>
      </c>
      <c r="K134" s="35">
        <f t="shared" si="14"/>
        <v>-20000</v>
      </c>
      <c r="L134" s="35">
        <f t="shared" si="14"/>
        <v>-449355.58999999991</v>
      </c>
      <c r="M134" s="35">
        <f t="shared" si="14"/>
        <v>-1423840.9000000001</v>
      </c>
      <c r="N134" s="35">
        <f t="shared" si="14"/>
        <v>6244459.0999999996</v>
      </c>
    </row>
    <row r="135" spans="1:14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1:14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>
      <c r="J137" s="38"/>
      <c r="N137" s="38"/>
    </row>
    <row r="139" spans="1:14" customFormat="1" ht="15"/>
    <row r="140" spans="1:14" customFormat="1" ht="15"/>
    <row r="141" spans="1:14" customFormat="1" ht="15"/>
    <row r="142" spans="1:14" customFormat="1" ht="15"/>
    <row r="143" spans="1:14" customFormat="1" ht="15"/>
    <row r="144" spans="1:14" customFormat="1" ht="15"/>
    <row r="145" spans="1:10" customFormat="1" ht="15"/>
    <row r="146" spans="1:10" customFormat="1" ht="15"/>
    <row r="147" spans="1:10" customFormat="1" ht="15"/>
    <row r="148" spans="1:10" customFormat="1" ht="15"/>
    <row r="149" spans="1:10" customFormat="1" ht="15"/>
    <row r="150" spans="1:10" customFormat="1" ht="15"/>
    <row r="151" spans="1:10" ht="15">
      <c r="A151" s="39"/>
      <c r="B151" s="40"/>
      <c r="C151" s="39"/>
      <c r="D151" s="39"/>
      <c r="E151" s="39"/>
      <c r="F151" s="39"/>
      <c r="G151" s="39"/>
      <c r="H151" s="39"/>
      <c r="I151" s="39"/>
      <c r="J151" s="39"/>
    </row>
    <row r="152" spans="1:10" ht="15">
      <c r="A152" s="39"/>
      <c r="B152" s="40"/>
      <c r="C152" s="39"/>
      <c r="D152" s="39"/>
      <c r="E152" s="39"/>
      <c r="F152" s="39"/>
      <c r="G152" s="39"/>
      <c r="H152" s="39"/>
      <c r="I152" s="39"/>
      <c r="J152" s="39"/>
    </row>
    <row r="153" spans="1:10" ht="15">
      <c r="A153" s="39"/>
      <c r="B153" s="40"/>
      <c r="C153" s="39"/>
      <c r="D153" s="39"/>
      <c r="E153" s="39"/>
      <c r="F153" s="39"/>
      <c r="G153" s="39"/>
      <c r="H153" s="39"/>
      <c r="I153" s="39"/>
      <c r="J153" s="39"/>
    </row>
  </sheetData>
  <sheetProtection algorithmName="SHA-512" hashValue="EfL60GV5zETtsIpcz3CwztWYrTnSF3cCeZyPW5eAHYt1uJjxJP1pHaxC/MqBnIoTyeduQlihD5yKjM1shUrwdQ==" saltValue="vMlx5C0zTBpnM/GAL7LDmA==" spinCount="100000" sheet="1"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5" right="0.25" top="0.75" bottom="0.75" header="0.3" footer="0.3"/>
  <pageSetup scale="42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2" ma:contentTypeDescription="Crear nuevo documento." ma:contentTypeScope="" ma:versionID="648b31f2fd302210d1a0420efeff62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c0d793b592d74e2eda3e8499beebaf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3D0B3-7488-4FAE-BCA9-4494622B3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D3C25C-201B-4CAE-B560-7DB6006A2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B47E61-1274-4DB8-9A9D-C04DC51848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Erenia Espaillat</cp:lastModifiedBy>
  <dcterms:created xsi:type="dcterms:W3CDTF">2022-05-30T13:51:07Z</dcterms:created>
  <dcterms:modified xsi:type="dcterms:W3CDTF">2022-05-30T18:24:45Z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