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082B35BA-102B-493C-AF3A-12D0B6CA3829}" xr6:coauthVersionLast="47" xr6:coauthVersionMax="47" xr10:uidLastSave="{00000000-0000-0000-0000-000000000000}"/>
  <bookViews>
    <workbookView xWindow="-120" yWindow="-120" windowWidth="29040" windowHeight="15840" xr2:uid="{CC0AAC64-E853-48FB-877B-B215706FFFA2}"/>
  </bookViews>
  <sheets>
    <sheet name="MAYO" sheetId="1" r:id="rId1"/>
  </sheets>
  <definedNames>
    <definedName name="_xlnm._FilterDatabase" localSheetId="0" hidden="1">MAYO!$A$2:$O$134</definedName>
    <definedName name="_xlnm.Print_Titles" localSheetId="0">MAYO!$1:$4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1" l="1"/>
  <c r="J133" i="1"/>
  <c r="I133" i="1"/>
  <c r="G133" i="1"/>
  <c r="O132" i="1"/>
  <c r="N132" i="1"/>
  <c r="O131" i="1"/>
  <c r="N131" i="1"/>
  <c r="N130" i="1"/>
  <c r="O130" i="1" s="1"/>
  <c r="O129" i="1"/>
  <c r="N129" i="1"/>
  <c r="O128" i="1"/>
  <c r="N128" i="1"/>
  <c r="N127" i="1"/>
  <c r="O127" i="1" s="1"/>
  <c r="O126" i="1"/>
  <c r="N126" i="1"/>
  <c r="O125" i="1"/>
  <c r="O133" i="1" s="1"/>
  <c r="N125" i="1"/>
  <c r="K123" i="1"/>
  <c r="J123" i="1"/>
  <c r="I123" i="1"/>
  <c r="H123" i="1"/>
  <c r="G123" i="1"/>
  <c r="N122" i="1"/>
  <c r="O122" i="1" s="1"/>
  <c r="N121" i="1"/>
  <c r="O121" i="1" s="1"/>
  <c r="N120" i="1"/>
  <c r="O120" i="1" s="1"/>
  <c r="N119" i="1"/>
  <c r="N123" i="1" s="1"/>
  <c r="N118" i="1"/>
  <c r="O118" i="1" s="1"/>
  <c r="K116" i="1"/>
  <c r="J116" i="1"/>
  <c r="I116" i="1"/>
  <c r="H116" i="1"/>
  <c r="G116" i="1"/>
  <c r="N115" i="1"/>
  <c r="N116" i="1" s="1"/>
  <c r="O114" i="1"/>
  <c r="N114" i="1"/>
  <c r="K112" i="1"/>
  <c r="J112" i="1"/>
  <c r="I112" i="1"/>
  <c r="H112" i="1"/>
  <c r="G112" i="1"/>
  <c r="N111" i="1"/>
  <c r="O111" i="1" s="1"/>
  <c r="N110" i="1"/>
  <c r="O110" i="1" s="1"/>
  <c r="N109" i="1"/>
  <c r="O109" i="1" s="1"/>
  <c r="N108" i="1"/>
  <c r="O108" i="1" s="1"/>
  <c r="N107" i="1"/>
  <c r="O107" i="1" s="1"/>
  <c r="O106" i="1"/>
  <c r="O105" i="1"/>
  <c r="N105" i="1"/>
  <c r="N104" i="1"/>
  <c r="O104" i="1" s="1"/>
  <c r="O103" i="1"/>
  <c r="N103" i="1"/>
  <c r="O102" i="1"/>
  <c r="N102" i="1"/>
  <c r="N101" i="1"/>
  <c r="O101" i="1" s="1"/>
  <c r="O100" i="1"/>
  <c r="N100" i="1"/>
  <c r="O99" i="1"/>
  <c r="N99" i="1"/>
  <c r="N98" i="1"/>
  <c r="O98" i="1" s="1"/>
  <c r="O97" i="1"/>
  <c r="N97" i="1"/>
  <c r="O96" i="1"/>
  <c r="N96" i="1"/>
  <c r="N95" i="1"/>
  <c r="O95" i="1" s="1"/>
  <c r="O94" i="1"/>
  <c r="N94" i="1"/>
  <c r="N112" i="1" s="1"/>
  <c r="J92" i="1"/>
  <c r="I92" i="1"/>
  <c r="H92" i="1"/>
  <c r="G92" i="1"/>
  <c r="O91" i="1"/>
  <c r="N91" i="1"/>
  <c r="N90" i="1"/>
  <c r="N92" i="1" s="1"/>
  <c r="J88" i="1"/>
  <c r="I88" i="1"/>
  <c r="H88" i="1"/>
  <c r="G88" i="1"/>
  <c r="O87" i="1"/>
  <c r="O88" i="1" s="1"/>
  <c r="N87" i="1"/>
  <c r="N88" i="1" s="1"/>
  <c r="M85" i="1"/>
  <c r="K85" i="1"/>
  <c r="J85" i="1"/>
  <c r="I85" i="1"/>
  <c r="H85" i="1"/>
  <c r="G85" i="1"/>
  <c r="N84" i="1"/>
  <c r="O84" i="1" s="1"/>
  <c r="O83" i="1"/>
  <c r="N83" i="1"/>
  <c r="O82" i="1"/>
  <c r="N82" i="1"/>
  <c r="N81" i="1"/>
  <c r="O81" i="1" s="1"/>
  <c r="O80" i="1"/>
  <c r="N80" i="1"/>
  <c r="O79" i="1"/>
  <c r="O85" i="1" s="1"/>
  <c r="N79" i="1"/>
  <c r="N85" i="1" s="1"/>
  <c r="M77" i="1"/>
  <c r="K77" i="1"/>
  <c r="J77" i="1"/>
  <c r="I77" i="1"/>
  <c r="H77" i="1"/>
  <c r="G77" i="1"/>
  <c r="O76" i="1"/>
  <c r="N76" i="1"/>
  <c r="O75" i="1"/>
  <c r="N75" i="1"/>
  <c r="N74" i="1"/>
  <c r="O74" i="1" s="1"/>
  <c r="O77" i="1" s="1"/>
  <c r="L72" i="1"/>
  <c r="K72" i="1"/>
  <c r="J72" i="1"/>
  <c r="I72" i="1"/>
  <c r="H72" i="1"/>
  <c r="G72" i="1"/>
  <c r="O71" i="1"/>
  <c r="N71" i="1"/>
  <c r="N70" i="1"/>
  <c r="O70" i="1" s="1"/>
  <c r="O72" i="1" s="1"/>
  <c r="M68" i="1"/>
  <c r="K68" i="1"/>
  <c r="J68" i="1"/>
  <c r="I68" i="1"/>
  <c r="H68" i="1"/>
  <c r="G68" i="1"/>
  <c r="O67" i="1"/>
  <c r="N67" i="1"/>
  <c r="N66" i="1"/>
  <c r="O66" i="1" s="1"/>
  <c r="O65" i="1"/>
  <c r="N65" i="1"/>
  <c r="O64" i="1"/>
  <c r="N64" i="1"/>
  <c r="N63" i="1"/>
  <c r="O63" i="1" s="1"/>
  <c r="O62" i="1"/>
  <c r="N62" i="1"/>
  <c r="N68" i="1" s="1"/>
  <c r="K60" i="1"/>
  <c r="J60" i="1"/>
  <c r="I60" i="1"/>
  <c r="H60" i="1"/>
  <c r="G60" i="1"/>
  <c r="N59" i="1"/>
  <c r="O59" i="1" s="1"/>
  <c r="N58" i="1"/>
  <c r="O58" i="1" s="1"/>
  <c r="O60" i="1" s="1"/>
  <c r="K56" i="1"/>
  <c r="J56" i="1"/>
  <c r="I56" i="1"/>
  <c r="H56" i="1"/>
  <c r="G56" i="1"/>
  <c r="O55" i="1"/>
  <c r="N55" i="1"/>
  <c r="N54" i="1"/>
  <c r="O54" i="1" s="1"/>
  <c r="O53" i="1"/>
  <c r="N53" i="1"/>
  <c r="O51" i="1"/>
  <c r="N51" i="1"/>
  <c r="K51" i="1"/>
  <c r="J51" i="1"/>
  <c r="I51" i="1"/>
  <c r="H51" i="1"/>
  <c r="G51" i="1"/>
  <c r="O50" i="1"/>
  <c r="O49" i="1"/>
  <c r="N47" i="1"/>
  <c r="K47" i="1"/>
  <c r="J47" i="1"/>
  <c r="I47" i="1"/>
  <c r="H47" i="1"/>
  <c r="G47" i="1"/>
  <c r="O46" i="1"/>
  <c r="N46" i="1"/>
  <c r="O45" i="1"/>
  <c r="N45" i="1"/>
  <c r="N44" i="1"/>
  <c r="O44" i="1" s="1"/>
  <c r="O43" i="1"/>
  <c r="O47" i="1" s="1"/>
  <c r="N43" i="1"/>
  <c r="M41" i="1"/>
  <c r="K41" i="1"/>
  <c r="J41" i="1"/>
  <c r="I41" i="1"/>
  <c r="H41" i="1"/>
  <c r="G41" i="1"/>
  <c r="N40" i="1"/>
  <c r="O40" i="1" s="1"/>
  <c r="O39" i="1"/>
  <c r="N39" i="1"/>
  <c r="O38" i="1"/>
  <c r="N38" i="1"/>
  <c r="N37" i="1"/>
  <c r="O37" i="1" s="1"/>
  <c r="O36" i="1"/>
  <c r="N36" i="1"/>
  <c r="O35" i="1"/>
  <c r="N35" i="1"/>
  <c r="N41" i="1" s="1"/>
  <c r="O34" i="1"/>
  <c r="N32" i="1"/>
  <c r="K32" i="1"/>
  <c r="J32" i="1"/>
  <c r="I32" i="1"/>
  <c r="H32" i="1"/>
  <c r="G32" i="1"/>
  <c r="O31" i="1"/>
  <c r="N31" i="1"/>
  <c r="O30" i="1"/>
  <c r="N30" i="1"/>
  <c r="N29" i="1"/>
  <c r="O29" i="1" s="1"/>
  <c r="O28" i="1"/>
  <c r="N28" i="1"/>
  <c r="O27" i="1"/>
  <c r="N27" i="1"/>
  <c r="N26" i="1"/>
  <c r="O26" i="1" s="1"/>
  <c r="O25" i="1"/>
  <c r="N24" i="1"/>
  <c r="O24" i="1" s="1"/>
  <c r="O32" i="1" s="1"/>
  <c r="L22" i="1"/>
  <c r="L134" i="1" s="1"/>
  <c r="K22" i="1"/>
  <c r="K134" i="1" s="1"/>
  <c r="J22" i="1"/>
  <c r="I22" i="1"/>
  <c r="H22" i="1"/>
  <c r="G22" i="1"/>
  <c r="O22" i="1" s="1"/>
  <c r="N21" i="1"/>
  <c r="O21" i="1" s="1"/>
  <c r="N20" i="1"/>
  <c r="O20" i="1" s="1"/>
  <c r="N19" i="1"/>
  <c r="O19" i="1" s="1"/>
  <c r="N18" i="1"/>
  <c r="N22" i="1" s="1"/>
  <c r="M16" i="1"/>
  <c r="J16" i="1"/>
  <c r="I16" i="1"/>
  <c r="H16" i="1"/>
  <c r="H134" i="1" s="1"/>
  <c r="G16" i="1"/>
  <c r="O16" i="1" s="1"/>
  <c r="O15" i="1"/>
  <c r="N15" i="1"/>
  <c r="N14" i="1"/>
  <c r="N16" i="1" s="1"/>
  <c r="O13" i="1"/>
  <c r="N13" i="1"/>
  <c r="O12" i="1"/>
  <c r="N12" i="1"/>
  <c r="M10" i="1"/>
  <c r="M134" i="1" s="1"/>
  <c r="J10" i="1"/>
  <c r="J134" i="1" s="1"/>
  <c r="I10" i="1"/>
  <c r="I134" i="1" s="1"/>
  <c r="H10" i="1"/>
  <c r="G10" i="1"/>
  <c r="N9" i="1"/>
  <c r="O9" i="1" s="1"/>
  <c r="N8" i="1"/>
  <c r="O8" i="1" s="1"/>
  <c r="N7" i="1"/>
  <c r="O7" i="1" s="1"/>
  <c r="N6" i="1"/>
  <c r="O6" i="1" s="1"/>
  <c r="O10" i="1" s="1"/>
  <c r="O68" i="1" l="1"/>
  <c r="O41" i="1"/>
  <c r="O134" i="1" s="1"/>
  <c r="O112" i="1"/>
  <c r="N10" i="1"/>
  <c r="N77" i="1"/>
  <c r="O119" i="1"/>
  <c r="O123" i="1" s="1"/>
  <c r="O14" i="1"/>
  <c r="O90" i="1"/>
  <c r="O92" i="1" s="1"/>
  <c r="O115" i="1"/>
  <c r="O116" i="1" s="1"/>
  <c r="N60" i="1"/>
  <c r="O18" i="1"/>
  <c r="N56" i="1"/>
  <c r="O56" i="1" s="1"/>
  <c r="N133" i="1"/>
  <c r="N72" i="1"/>
  <c r="N134" i="1" l="1"/>
</calcChain>
</file>

<file path=xl/sharedStrings.xml><?xml version="1.0" encoding="utf-8"?>
<sst xmlns="http://schemas.openxmlformats.org/spreadsheetml/2006/main" count="499" uniqueCount="259">
  <si>
    <t>FONDO PATRIMONIAL DE LAS EMPRESAS REFORMADAS</t>
  </si>
  <si>
    <t>NÓMINA COLABORADORES FIJO MAYO AÑO 2023</t>
  </si>
  <si>
    <t xml:space="preserve"> </t>
  </si>
  <si>
    <t>Cédula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</si>
  <si>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</si>
  <si>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</si>
  <si>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</si>
  <si>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</si>
  <si>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</si>
  <si>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</si>
  <si>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</si>
  <si>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</si>
  <si>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</si>
  <si>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</si>
  <si>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</si>
  <si>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</si>
  <si>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</si>
  <si>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</si>
  <si>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</si>
  <si>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001-0088117-6</t>
  </si>
  <si>
    <t>M</t>
  </si>
  <si>
    <t>PRESIDENTE</t>
  </si>
  <si>
    <t>LIBRE NOMBRAMIENTO</t>
  </si>
  <si>
    <t>JOSEFINA MERCEDES VEGA BATLLE</t>
  </si>
  <si>
    <t>001-0088614-2</t>
  </si>
  <si>
    <t>F</t>
  </si>
  <si>
    <t>VICE-PRESIDENTE</t>
  </si>
  <si>
    <t>GERMAINE DANIELLE GAZON ROSARIO</t>
  </si>
  <si>
    <t>001-1872649-6</t>
  </si>
  <si>
    <t>COORDINADOR</t>
  </si>
  <si>
    <t>FIJOS</t>
  </si>
  <si>
    <t>MICHELLE AIMEE DÍAZ ABAD</t>
  </si>
  <si>
    <t>001-1326863-5</t>
  </si>
  <si>
    <t>COORDINADORA</t>
  </si>
  <si>
    <t>Total por departamento</t>
  </si>
  <si>
    <t>DIRECCIÓN ADMINISTRATIVA Y FINANCIERA</t>
  </si>
  <si>
    <t>MARLENY ALTAGRACIA MEDRANO RODRÍGUEZ</t>
  </si>
  <si>
    <t>031-0363039-2</t>
  </si>
  <si>
    <t>DIRECTORA</t>
  </si>
  <si>
    <t>OMAR DE JESUS COHEN SANDER</t>
  </si>
  <si>
    <t>001-1292739-7</t>
  </si>
  <si>
    <t>ENCARGADO</t>
  </si>
  <si>
    <t>CAROL JULISSA DÍAZ MELO</t>
  </si>
  <si>
    <t>013-0047791-4</t>
  </si>
  <si>
    <t>LELIA MARCELL MENDOZA LORA</t>
  </si>
  <si>
    <t>TÉCNICO ADMINISTRATIVO</t>
  </si>
  <si>
    <t>DIRECCIÓN DE GESTIÓN PATRIMONIAL</t>
  </si>
  <si>
    <t>SALVADOR YGNACIO RICOURT GÓMEZ</t>
  </si>
  <si>
    <t>031-0097204-5</t>
  </si>
  <si>
    <t>DIRECTOR</t>
  </si>
  <si>
    <t>OSVALDO PÉREZ PIMENTEL</t>
  </si>
  <si>
    <t>001-1809397-0</t>
  </si>
  <si>
    <t xml:space="preserve">COORDINADOR (A) DE GESTION </t>
  </si>
  <si>
    <t>ANA ILDA NÚÑEZ BATISTA</t>
  </si>
  <si>
    <t>001-0170959-0</t>
  </si>
  <si>
    <t>ANALISTA DE GESTIÓN PATRIMONIAL II</t>
  </si>
  <si>
    <t>CLAUDIO FERNÁNDEZ HERNÁNDEZ</t>
  </si>
  <si>
    <t>402-2517466-9</t>
  </si>
  <si>
    <t>ANALISTA DE GESTIÓN PATRIMONIAL I</t>
  </si>
  <si>
    <t>DEPARTAMENTO DE PROYECTOS DE CONSTRUCCIÓN Y EDIFICACIONES</t>
  </si>
  <si>
    <t>DIONICIO EMILIO GUERRERO PÉREZ</t>
  </si>
  <si>
    <t>001-1244805-5</t>
  </si>
  <si>
    <t>ANALISTA DE PROYECTOS</t>
  </si>
  <si>
    <t>EVANGELISTA EUGENIA PÉREZ DE LOS SANTOS</t>
  </si>
  <si>
    <t>012-0013831-9</t>
  </si>
  <si>
    <t>COORDINADORA ADMINISTRATIVA</t>
  </si>
  <si>
    <t>FRANCIS GISELLE BUSSI INOA</t>
  </si>
  <si>
    <t>001-1829653-2</t>
  </si>
  <si>
    <t>COORDINADORA DE ARQUITECTURA</t>
  </si>
  <si>
    <t>JUDITH LÓPEZ GONZÁLEZ</t>
  </si>
  <si>
    <t>402-2425148-4</t>
  </si>
  <si>
    <t>ARQUITECTO (A)</t>
  </si>
  <si>
    <t>NIVIA CLARIBEL QUEZADA FELIZ DE PEÑA</t>
  </si>
  <si>
    <t>001-0101922-2</t>
  </si>
  <si>
    <t>CARRERA</t>
  </si>
  <si>
    <t>OLIVER SORIANO OVIEDO</t>
  </si>
  <si>
    <t>001-1205212-1</t>
  </si>
  <si>
    <t>INGENIERO DE ESTRUCTURA</t>
  </si>
  <si>
    <t>SILVIO JOSÉ PÉREZ VALDEZ</t>
  </si>
  <si>
    <t>001-1848794-1</t>
  </si>
  <si>
    <t>COORDINADOR DE INGENIERIA</t>
  </si>
  <si>
    <t>YISELL JULISSA MONCIÓN RAMÍREZ</t>
  </si>
  <si>
    <t>001-1657277-7</t>
  </si>
  <si>
    <t>ANALISTA DE PRESUPUESTO DE OBRAS</t>
  </si>
  <si>
    <t>DEPARTAMENTO JURÍDICO</t>
  </si>
  <si>
    <t>LUIS ANTONIO MOQUETE PELLETIER</t>
  </si>
  <si>
    <t>001-1231063-6</t>
  </si>
  <si>
    <t>LICET IVANA BELTRÉ VALERA</t>
  </si>
  <si>
    <t>001-0825565-4</t>
  </si>
  <si>
    <t>ASESOR LEGAL</t>
  </si>
  <si>
    <t>TOMÁS AUGUSTO MENDOZA TORRES</t>
  </si>
  <si>
    <t>001-0180425-0</t>
  </si>
  <si>
    <t>ABOGADO III</t>
  </si>
  <si>
    <t>LAURA AMELIA DE LOS SANTOS CALDERÓN</t>
  </si>
  <si>
    <t>001-1872755-1</t>
  </si>
  <si>
    <t>ABOGADO I</t>
  </si>
  <si>
    <t>NADIA ROSA MARÍA BÁEZ LÓPEZ</t>
  </si>
  <si>
    <t>001-1804822-2</t>
  </si>
  <si>
    <t>ERENIA ALTAGRACIA ESPAILLAT MARTÍNEZ</t>
  </si>
  <si>
    <t>001-0253274-4</t>
  </si>
  <si>
    <t>WINSTON POLANCO ROBLES</t>
  </si>
  <si>
    <t>001-1544738-5</t>
  </si>
  <si>
    <t>CHOFER</t>
  </si>
  <si>
    <t>ESTATUTO SIMPLIFICADO</t>
  </si>
  <si>
    <t>DEPARTAMENTO DE RECURSOS HUMANOS</t>
  </si>
  <si>
    <t>MAYRUBI LÁZARO VALENZUELA</t>
  </si>
  <si>
    <t>223-0068699-9</t>
  </si>
  <si>
    <t>ENCARGADA</t>
  </si>
  <si>
    <t>LEÓN ALTAGRACIA GÓMEZ DÍAZ</t>
  </si>
  <si>
    <t>001-1171977-9</t>
  </si>
  <si>
    <t>ASESOR</t>
  </si>
  <si>
    <t>YANIL STEFANY MEJÍA PIMENTEL</t>
  </si>
  <si>
    <t>402-2259310-1</t>
  </si>
  <si>
    <t>ANALISTA</t>
  </si>
  <si>
    <t>NYSA MARÍA FERREIRA BALBI</t>
  </si>
  <si>
    <t>224-0052301-9</t>
  </si>
  <si>
    <t>TÉCNICO DE RECURSOS HUMANOS</t>
  </si>
  <si>
    <t>DEPARTAMENTO DE REVISIÓN Y FISCALIZACIÓN</t>
  </si>
  <si>
    <t>LUIS ALFREDO FUCHU ARTILES</t>
  </si>
  <si>
    <t>031-0498373-3</t>
  </si>
  <si>
    <t>CARLOS JOSE RIVAS GARCIA</t>
  </si>
  <si>
    <t>001-0966523-2</t>
  </si>
  <si>
    <t>DIVISIÓN DE PLANIFICACIÓN Y DESARROLLO</t>
  </si>
  <si>
    <t>AÍDA VICTORIA PARDILLA MARTÍNEZ</t>
  </si>
  <si>
    <t>001-0121439-3</t>
  </si>
  <si>
    <t xml:space="preserve">ENCARGADA </t>
  </si>
  <si>
    <t>LISBET RODRIGUEZ GUZMAN</t>
  </si>
  <si>
    <t>093-0064646-1</t>
  </si>
  <si>
    <t>MERCEDES IVELICES GUZMÁN VALERIO</t>
  </si>
  <si>
    <t>001-1370605-5</t>
  </si>
  <si>
    <t>DIVISIÓN DE COMUNICACIONES</t>
  </si>
  <si>
    <t>LADY MARGARET ESPINAL ROMERO</t>
  </si>
  <si>
    <t>001-1380119-5</t>
  </si>
  <si>
    <t>RELACIONISTA PUBLICO</t>
  </si>
  <si>
    <t>NICOLLE HARVEY PICHARDO</t>
  </si>
  <si>
    <t>402-2780308-3</t>
  </si>
  <si>
    <t>SECRETARIA</t>
  </si>
  <si>
    <t>DEPARTAMENTO DE TECNOLOGÍA DE LA INFORMACIÓN Y COMUNICACIÓN</t>
  </si>
  <si>
    <t>MÁXIMO AUGUSTO PERALTA MOREL</t>
  </si>
  <si>
    <t>008-0027053-0</t>
  </si>
  <si>
    <t>ELÍN ALBERTO PEÑA GERMÁN</t>
  </si>
  <si>
    <t>058-0029471-1</t>
  </si>
  <si>
    <t>ADMINISTRADOR DE OPERACIONES TIC</t>
  </si>
  <si>
    <t>ALCE ODELL CÁCERES LEREBOURS</t>
  </si>
  <si>
    <t>011-0030863-2</t>
  </si>
  <si>
    <t>ADMINISTRADOR DE SERVICIOS TIC</t>
  </si>
  <si>
    <t>JESÚS OMAR SÁNCHEZ TRINIDAD</t>
  </si>
  <si>
    <t>402-2460123-3</t>
  </si>
  <si>
    <t>ANALISTA INFORMÁTICO</t>
  </si>
  <si>
    <t>SOMNE ALTAGRACIA BAEZ TRINIDAD</t>
  </si>
  <si>
    <t>016-0008046-7</t>
  </si>
  <si>
    <t>EDWARD ALEXANDER AQUINO ALMONTE</t>
  </si>
  <si>
    <t>223-0177017-2</t>
  </si>
  <si>
    <t>SOPORTE TÉCNICO</t>
  </si>
  <si>
    <t>ACCESO A LA INFORMACIÓN PÚBLICA</t>
  </si>
  <si>
    <t>VÍCTOR MANUEL HILARIO LORA</t>
  </si>
  <si>
    <t>001-1814272-8</t>
  </si>
  <si>
    <t>ENC. INTERINO</t>
  </si>
  <si>
    <t>DESIREE MARIN GARCIA</t>
  </si>
  <si>
    <t>DIVISIÓN DE COMPRAS Y CONTRATACIONES</t>
  </si>
  <si>
    <t>FRANSER DESIREE SOLIS DE LUNA</t>
  </si>
  <si>
    <t>001-1829189-7</t>
  </si>
  <si>
    <t>DIANA JOSEFINA ROSARIO POLANCO</t>
  </si>
  <si>
    <t>402-2007014-4</t>
  </si>
  <si>
    <t>RAFAEL EDUARDO RAMÍREZ ISIDOR</t>
  </si>
  <si>
    <t>402-0994729-6</t>
  </si>
  <si>
    <t>DIVISIÓN DE CONTABILIDAD</t>
  </si>
  <si>
    <t>CARLOS JULIO SUBERVÍ CARRASCO</t>
  </si>
  <si>
    <t>001-0534439-4</t>
  </si>
  <si>
    <t>EDDY MIGUEL DOMÍNGUEZ LINARES</t>
  </si>
  <si>
    <t>001-0286266-1</t>
  </si>
  <si>
    <t>MARÍA DEL CARMEN HERNÁNDEZ BASILIO</t>
  </si>
  <si>
    <t>001-0775725-4</t>
  </si>
  <si>
    <t>SARITA MARTÍNEZ FROMETA</t>
  </si>
  <si>
    <t>001-0491174-8</t>
  </si>
  <si>
    <t>CELIA MASSIEL CUEVAS JIMÉNEZ</t>
  </si>
  <si>
    <t>402-2438784-1</t>
  </si>
  <si>
    <t>EDILI DAYELIS RAMÍREZ RODRÍGUEZ</t>
  </si>
  <si>
    <t>014-0019473-2</t>
  </si>
  <si>
    <t>AUXILIAR ADMINISTRATIVO</t>
  </si>
  <si>
    <t>DIVISIÓN DE PRESUPUESTO</t>
  </si>
  <si>
    <t>CLAUDIO ALBERTO MARTE MERCEDES</t>
  </si>
  <si>
    <t>001-0143945-3</t>
  </si>
  <si>
    <t>DIVISIÓN DE TESORERÍA</t>
  </si>
  <si>
    <t>FREDDY JOSE PEREYRA  ALBERTO</t>
  </si>
  <si>
    <t>001-0735303-9</t>
  </si>
  <si>
    <t>ANASTASIA ROSAURA  A AVILA UBRI</t>
  </si>
  <si>
    <t>001-0052279-6</t>
  </si>
  <si>
    <t>DIVISIÓN DE SERVICIOS GENERALES</t>
  </si>
  <si>
    <t>MIGUEL ALFONSO DE LA ROSA  ARIAS</t>
  </si>
  <si>
    <t>001-0456132-9</t>
  </si>
  <si>
    <t>ROQUE ORLANDO MORETA RODRÍGUEZ</t>
  </si>
  <si>
    <t>001-1053884-0</t>
  </si>
  <si>
    <t>LEWIS A MEDRANO MORLA</t>
  </si>
  <si>
    <t>026-0086583-2</t>
  </si>
  <si>
    <t>FREILYN LIZETH PÉREZ DÍAZ</t>
  </si>
  <si>
    <t>102-0010147-4</t>
  </si>
  <si>
    <t xml:space="preserve">MARINO ACOSTA GUANTE </t>
  </si>
  <si>
    <t xml:space="preserve">AUXILIAR </t>
  </si>
  <si>
    <t>RUBEN DARIO ALMONTE MATEO</t>
  </si>
  <si>
    <t>NATHALI ROCIO RIVERA ORTIZ</t>
  </si>
  <si>
    <t>402-2309295-4</t>
  </si>
  <si>
    <t>RECEPCIONISTA</t>
  </si>
  <si>
    <t>ROSSY LISVERY VÓLQUEZ PÉREZ</t>
  </si>
  <si>
    <t>402-2017665-1</t>
  </si>
  <si>
    <t>ANGELINA BAUTISTA PAULA</t>
  </si>
  <si>
    <t>CONSERJE</t>
  </si>
  <si>
    <t>CARMEN JULIA PÉREZ FERNÁNDEZ</t>
  </si>
  <si>
    <t>001-0493826-1</t>
  </si>
  <si>
    <t>DANIA RODRIGUEZ RODRIGUEZ</t>
  </si>
  <si>
    <t>FRANCISCA SÁNCHEZ DE LOS SANTOS</t>
  </si>
  <si>
    <t>109-0000646-0</t>
  </si>
  <si>
    <t>RUDDY LANI GARCIA  ALCANTARA</t>
  </si>
  <si>
    <t>VERONICA POLANCO REYNOSO</t>
  </si>
  <si>
    <t>JORGE LUIS MATEO CASTILLO</t>
  </si>
  <si>
    <t>108-0009768-4</t>
  </si>
  <si>
    <t>LEONARDO PÉREZ</t>
  </si>
  <si>
    <t>001-1066299-6</t>
  </si>
  <si>
    <t>LAVADOR VEHICULOS</t>
  </si>
  <si>
    <t>FRANKLIN JUAN MEJÍA ROCER</t>
  </si>
  <si>
    <t>225-0026178-3</t>
  </si>
  <si>
    <t>MENSAJERO</t>
  </si>
  <si>
    <t>ISMAEL VALENTIN PENA SANTOS</t>
  </si>
  <si>
    <t>MENSAJERO EXTERNO</t>
  </si>
  <si>
    <t>DIVISIÓN DE SUMINISTRO</t>
  </si>
  <si>
    <t>SAMUEL JUNIOR ULLOA MARIANO</t>
  </si>
  <si>
    <t>223-0042631-3</t>
  </si>
  <si>
    <t>RICHARD RAMÓN MEJÍA MENDOZA</t>
  </si>
  <si>
    <t>402-2084647-7</t>
  </si>
  <si>
    <t>AUXILIAR DE SUMINISTRO</t>
  </si>
  <si>
    <t>SECCIÓN DE CORRESPONDENCIA Y ARCHIVO</t>
  </si>
  <si>
    <t>EDGAR MOISÉS DUMÉ PEPÉN</t>
  </si>
  <si>
    <t>001-0141585-9</t>
  </si>
  <si>
    <t>ENC. SECCIÓN DE CORRESP. Y ARCH</t>
  </si>
  <si>
    <t>ESKIBEL JAVIER SÁNCHEZ VIDAL</t>
  </si>
  <si>
    <t>402-2537848-4</t>
  </si>
  <si>
    <t>MARTHA ARELYS BEATO ABREU</t>
  </si>
  <si>
    <t>031-0073264-7</t>
  </si>
  <si>
    <t>RAPHIEL RADNEY ABREY</t>
  </si>
  <si>
    <t>NIKAURY ARACENA MEJÍA</t>
  </si>
  <si>
    <t>229-0014511-5</t>
  </si>
  <si>
    <t>MENSAJERA INTERNA</t>
  </si>
  <si>
    <t>SECCIÓN DE TRANSPORTACIÓN</t>
  </si>
  <si>
    <t>JOSÉ MANUEL VALDEZ</t>
  </si>
  <si>
    <t>001-0706570-8</t>
  </si>
  <si>
    <t>SUPERVISOR DE TRANSPORTACIÓN</t>
  </si>
  <si>
    <t>CRISTIAN INOA GARCÍA</t>
  </si>
  <si>
    <t>001-1515470-0</t>
  </si>
  <si>
    <t>DOMINGO ALBERTO RODRIGUEZ</t>
  </si>
  <si>
    <t>EDWIN JOHANNY JIMÉNEZ MARTÍNEZ</t>
  </si>
  <si>
    <t>001-0554742-6</t>
  </si>
  <si>
    <t>ESTAURY LEONARDO ÁLVAREZ RAMIÍEZ</t>
  </si>
  <si>
    <t>224-0032236-2</t>
  </si>
  <si>
    <t>JOSE A ALMONTE MARTE</t>
  </si>
  <si>
    <t>JUAN SANTANA HERNÁNDEZ</t>
  </si>
  <si>
    <t>001-1283290-2</t>
  </si>
  <si>
    <t>PEDRO DANIEL ESQUEA MONTILLA</t>
  </si>
  <si>
    <t>068-0031602-5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</si>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</sst>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useo Sans 500"/>
      <family val="3"/>
    </font>
    <font>
      <b/>
      <sz val="9"/>
      <name val="Museo Sans 500"/>
      <family val="3"/>
    </font>
    <font>
      <b/>
      <sz val="12"/>
      <name val="Museo Sans 500"/>
      <family val="3"/>
    </font>
    <font>
      <b/>
      <sz val="11"/>
      <name val="Museo Sans 500"/>
      <family val="3"/>
    </font>
    <font>
      <b/>
      <sz val="8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3" fillId="0" borderId="7" xfId="0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0" fontId="3" fillId="4" borderId="7" xfId="0" applyFont="1" applyFill="1" applyBorder="1"/>
    <xf numFmtId="4" fontId="2" fillId="4" borderId="8" xfId="0" applyNumberFormat="1" applyFont="1" applyFill="1" applyBorder="1"/>
    <xf numFmtId="0" fontId="2" fillId="4" borderId="8" xfId="0" applyFont="1" applyFill="1" applyBorder="1"/>
    <xf numFmtId="4" fontId="2" fillId="4" borderId="9" xfId="0" applyNumberFormat="1" applyFont="1" applyFill="1" applyBorder="1"/>
    <xf numFmtId="43" fontId="2" fillId="0" borderId="8" xfId="1" applyFont="1" applyFill="1" applyBorder="1"/>
    <xf numFmtId="43" fontId="2" fillId="0" borderId="8" xfId="1" applyFont="1" applyBorder="1"/>
    <xf numFmtId="43" fontId="2" fillId="4" borderId="10" xfId="1" applyFont="1" applyFill="1" applyBorder="1"/>
    <xf numFmtId="43" fontId="2" fillId="4" borderId="11" xfId="1" applyFont="1" applyFill="1" applyBorder="1"/>
    <xf numFmtId="43" fontId="2" fillId="4" borderId="12" xfId="1" applyFont="1" applyFill="1" applyBorder="1"/>
    <xf numFmtId="43" fontId="2" fillId="4" borderId="1" xfId="1" applyFont="1" applyFill="1" applyBorder="1"/>
    <xf numFmtId="43" fontId="2" fillId="4" borderId="2" xfId="1" applyFont="1" applyFill="1" applyBorder="1"/>
    <xf numFmtId="43" fontId="2" fillId="4" borderId="3" xfId="1" applyFont="1" applyFill="1" applyBorder="1"/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5" fillId="2" borderId="0" xfId="0" applyFont="1" applyFill="1"/>
    <xf numFmtId="0" fontId="5" fillId="0" borderId="0" xfId="0" applyFont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3" fillId="0" borderId="8" xfId="0" quotePrefix="1" applyFont="1" applyBorder="1"/>
    <xf numFmtId="0" fontId="3" fillId="0" borderId="8" xfId="0" quotePrefix="1" applyFont="1" applyBorder="1" applyAlignment="1">
      <alignment horizontal="center"/>
    </xf>
    <xf numFmtId="14" fontId="3" fillId="0" borderId="8" xfId="0" applyNumberFormat="1" applyFont="1" applyBorder="1"/>
    <xf numFmtId="0" fontId="6" fillId="0" borderId="8" xfId="0" applyFont="1" applyBorder="1"/>
    <xf numFmtId="0" fontId="6" fillId="0" borderId="8" xfId="0" applyFont="1" applyBorder="1" applyAlignment="1">
      <alignment wrapText="1"/>
    </xf>
    <xf numFmtId="43" fontId="5" fillId="0" borderId="0" xfId="1" applyFont="1"/>
    <xf numFmtId="0" fontId="3" fillId="4" borderId="8" xfId="0" quotePrefix="1" applyFont="1" applyFill="1" applyBorder="1"/>
    <xf numFmtId="0" fontId="3" fillId="4" borderId="8" xfId="0" quotePrefix="1" applyFont="1" applyFill="1" applyBorder="1" applyAlignment="1">
      <alignment horizontal="center"/>
    </xf>
    <xf numFmtId="14" fontId="3" fillId="4" borderId="8" xfId="0" applyNumberFormat="1" applyFont="1" applyFill="1" applyBorder="1"/>
    <xf numFmtId="0" fontId="6" fillId="4" borderId="8" xfId="0" applyFont="1" applyFill="1" applyBorder="1"/>
    <xf numFmtId="0" fontId="6" fillId="0" borderId="8" xfId="0" quotePrefix="1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2" fillId="4" borderId="9" xfId="0" applyFont="1" applyFill="1" applyBorder="1"/>
    <xf numFmtId="0" fontId="3" fillId="0" borderId="7" xfId="0" applyFont="1" applyBorder="1" applyAlignment="1">
      <alignment vertical="center"/>
    </xf>
    <xf numFmtId="0" fontId="3" fillId="0" borderId="8" xfId="0" quotePrefix="1" applyFont="1" applyBorder="1" applyAlignment="1">
      <alignment vertical="center"/>
    </xf>
    <xf numFmtId="0" fontId="3" fillId="0" borderId="8" xfId="0" quotePrefix="1" applyFont="1" applyBorder="1" applyAlignment="1">
      <alignment horizontal="center" vertical="center"/>
    </xf>
    <xf numFmtId="14" fontId="3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43" fontId="2" fillId="0" borderId="8" xfId="1" applyFont="1" applyFill="1" applyBorder="1" applyAlignment="1">
      <alignment horizontal="center"/>
    </xf>
    <xf numFmtId="2" fontId="2" fillId="0" borderId="8" xfId="0" applyNumberFormat="1" applyFont="1" applyBorder="1"/>
    <xf numFmtId="0" fontId="2" fillId="0" borderId="8" xfId="0" applyFont="1" applyBorder="1"/>
    <xf numFmtId="164" fontId="2" fillId="0" borderId="8" xfId="0" applyNumberFormat="1" applyFont="1" applyBorder="1"/>
    <xf numFmtId="4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2413265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22915-826A-4723-8679-BC47F557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2203715" cy="53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5974-09BE-4BDD-A35C-1EDD3F16965F}">
  <dimension ref="A1:O149"/>
  <sheetViews>
    <sheetView tabSelected="1" zoomScaleNormal="100" zoomScaleSheetLayoutView="98" zoomScalePageLayoutView="90" workbookViewId="0">
      <selection sqref="A1:XFD1048576"/>
    </sheetView>
  </sheetViews>
  <sheetFormatPr baseColWidth="10" defaultColWidth="11.42578125" defaultRowHeight="15.75"/>
  <cols>
    <col min="1" max="1" width="41" style="25" customWidth="1"/>
    <col min="2" max="2" width="17.42578125" style="25" hidden="1" customWidth="1"/>
    <col min="3" max="3" width="7.140625" style="25" hidden="1" customWidth="1"/>
    <col min="4" max="4" width="12.42578125" style="25" customWidth="1"/>
    <col min="5" max="5" width="31" style="25" bestFit="1" customWidth="1"/>
    <col min="6" max="6" width="14" style="25" bestFit="1" customWidth="1"/>
    <col min="7" max="7" width="20" style="25" customWidth="1"/>
    <col min="8" max="8" width="17" style="25" customWidth="1"/>
    <col min="9" max="9" width="16.5703125" style="25" customWidth="1"/>
    <col min="10" max="10" width="15.85546875" style="25" customWidth="1"/>
    <col min="11" max="11" width="16" style="25" customWidth="1"/>
    <col min="12" max="12" width="15" style="25" customWidth="1"/>
    <col min="13" max="13" width="16.7109375" style="25" customWidth="1"/>
    <col min="14" max="14" width="19.7109375" style="25" customWidth="1"/>
    <col min="15" max="15" width="16.7109375" style="25" customWidth="1"/>
    <col min="16" max="16384" width="11.42578125" style="25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6.5" thickBo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48.75" customHeight="1" thickBot="1">
      <c r="A4" s="1" t="s">
        <v>2</v>
      </c>
      <c r="B4" s="2" t="s">
        <v>3</v>
      </c>
      <c r="C4" s="2" t="s">
        <v>4</v>
      </c>
      <c r="D4" s="3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4" t="s">
        <v>16</v>
      </c>
    </row>
    <row r="5" spans="1:15">
      <c r="A5" s="5" t="s">
        <v>17</v>
      </c>
      <c r="B5" s="26"/>
      <c r="C5" s="27"/>
      <c r="D5" s="26"/>
      <c r="E5" s="26"/>
      <c r="F5" s="26"/>
      <c r="G5" s="26"/>
      <c r="H5" s="26"/>
      <c r="I5" s="26"/>
      <c r="J5" s="28"/>
      <c r="K5" s="26"/>
      <c r="L5" s="26"/>
      <c r="M5" s="26"/>
      <c r="N5" s="26"/>
      <c r="O5" s="29"/>
    </row>
    <row r="6" spans="1:15" ht="26.25" customHeight="1">
      <c r="A6" s="6" t="s">
        <v>18</v>
      </c>
      <c r="B6" s="30" t="s">
        <v>19</v>
      </c>
      <c r="C6" s="31" t="s">
        <v>20</v>
      </c>
      <c r="D6" s="32">
        <v>44110</v>
      </c>
      <c r="E6" s="33" t="s">
        <v>21</v>
      </c>
      <c r="F6" s="34" t="s">
        <v>22</v>
      </c>
      <c r="G6" s="7">
        <v>550000</v>
      </c>
      <c r="H6" s="7">
        <v>-121977.77</v>
      </c>
      <c r="I6" s="7">
        <v>-10734.95</v>
      </c>
      <c r="J6" s="7">
        <v>-5685.41</v>
      </c>
      <c r="K6" s="13">
        <v>0</v>
      </c>
      <c r="L6" s="13">
        <v>0</v>
      </c>
      <c r="M6" s="7">
        <v>-6529.5</v>
      </c>
      <c r="N6" s="7">
        <f>SUM(H6:M6)</f>
        <v>-144927.63</v>
      </c>
      <c r="O6" s="8">
        <f>G6+N6</f>
        <v>405072.37</v>
      </c>
    </row>
    <row r="7" spans="1:15" ht="29.25" customHeight="1">
      <c r="A7" s="6" t="s">
        <v>23</v>
      </c>
      <c r="B7" s="30" t="s">
        <v>24</v>
      </c>
      <c r="C7" s="31" t="s">
        <v>25</v>
      </c>
      <c r="D7" s="32">
        <v>44110</v>
      </c>
      <c r="E7" s="33" t="s">
        <v>26</v>
      </c>
      <c r="F7" s="34" t="s">
        <v>22</v>
      </c>
      <c r="G7" s="7">
        <v>275000</v>
      </c>
      <c r="H7" s="7">
        <v>-53938.38</v>
      </c>
      <c r="I7" s="7">
        <v>-7892.5</v>
      </c>
      <c r="J7" s="7">
        <v>-5685.41</v>
      </c>
      <c r="K7" s="13">
        <v>0</v>
      </c>
      <c r="L7" s="13">
        <v>0</v>
      </c>
      <c r="M7" s="35">
        <v>0</v>
      </c>
      <c r="N7" s="7">
        <f t="shared" ref="N7:N9" si="0">SUM(H7:M7)</f>
        <v>-67516.289999999994</v>
      </c>
      <c r="O7" s="8">
        <f>G7+N7</f>
        <v>207483.71000000002</v>
      </c>
    </row>
    <row r="8" spans="1:15" ht="20.100000000000001" customHeight="1">
      <c r="A8" s="6" t="s">
        <v>27</v>
      </c>
      <c r="B8" s="30" t="s">
        <v>28</v>
      </c>
      <c r="C8" s="31" t="s">
        <v>25</v>
      </c>
      <c r="D8" s="32">
        <v>44123</v>
      </c>
      <c r="E8" s="33" t="s">
        <v>29</v>
      </c>
      <c r="F8" s="33" t="s">
        <v>30</v>
      </c>
      <c r="G8" s="7">
        <v>80000</v>
      </c>
      <c r="H8" s="7">
        <v>-7400.86</v>
      </c>
      <c r="I8" s="7">
        <v>-2296</v>
      </c>
      <c r="J8" s="7">
        <v>-2432</v>
      </c>
      <c r="K8" s="13">
        <v>0</v>
      </c>
      <c r="L8" s="13">
        <v>0</v>
      </c>
      <c r="M8" s="7">
        <v>-7179.5</v>
      </c>
      <c r="N8" s="7">
        <f>SUM(H8:M8)</f>
        <v>-19308.36</v>
      </c>
      <c r="O8" s="8">
        <f>G8+N8</f>
        <v>60691.64</v>
      </c>
    </row>
    <row r="9" spans="1:15" ht="20.100000000000001" customHeight="1">
      <c r="A9" s="6" t="s">
        <v>31</v>
      </c>
      <c r="B9" s="30" t="s">
        <v>32</v>
      </c>
      <c r="C9" s="31" t="s">
        <v>25</v>
      </c>
      <c r="D9" s="32">
        <v>44151</v>
      </c>
      <c r="E9" s="33" t="s">
        <v>33</v>
      </c>
      <c r="F9" s="33" t="s">
        <v>30</v>
      </c>
      <c r="G9" s="7">
        <v>85000</v>
      </c>
      <c r="H9" s="7">
        <v>-8576.98</v>
      </c>
      <c r="I9" s="7">
        <v>-2439.5</v>
      </c>
      <c r="J9" s="7">
        <v>-2584</v>
      </c>
      <c r="K9" s="13">
        <v>0</v>
      </c>
      <c r="L9" s="13">
        <v>0</v>
      </c>
      <c r="M9" s="13">
        <v>0</v>
      </c>
      <c r="N9" s="7">
        <f t="shared" si="0"/>
        <v>-13600.48</v>
      </c>
      <c r="O9" s="8">
        <f>G9+N9</f>
        <v>71399.520000000004</v>
      </c>
    </row>
    <row r="10" spans="1:15" ht="20.100000000000001" customHeight="1">
      <c r="A10" s="6" t="s">
        <v>34</v>
      </c>
      <c r="B10" s="30"/>
      <c r="C10" s="31"/>
      <c r="D10" s="32"/>
      <c r="E10" s="33"/>
      <c r="F10" s="33"/>
      <c r="G10" s="7">
        <f>SUM(G6:G9)</f>
        <v>990000</v>
      </c>
      <c r="H10" s="7">
        <f>SUM(H6:H9)</f>
        <v>-191893.99</v>
      </c>
      <c r="I10" s="7">
        <f>SUM(I6:I9)</f>
        <v>-23362.95</v>
      </c>
      <c r="J10" s="7">
        <f>SUM(J6:J9)</f>
        <v>-16386.82</v>
      </c>
      <c r="K10" s="13">
        <v>0</v>
      </c>
      <c r="L10" s="13">
        <v>0</v>
      </c>
      <c r="M10" s="7">
        <f>SUM(M6:M9)</f>
        <v>-13709</v>
      </c>
      <c r="N10" s="7">
        <f>SUM(N6:N9)</f>
        <v>-245352.75999999998</v>
      </c>
      <c r="O10" s="8">
        <f>SUM(O6:O9)</f>
        <v>744647.24000000011</v>
      </c>
    </row>
    <row r="11" spans="1:15">
      <c r="A11" s="9" t="s">
        <v>35</v>
      </c>
      <c r="B11" s="36"/>
      <c r="C11" s="37"/>
      <c r="D11" s="38"/>
      <c r="E11" s="39"/>
      <c r="F11" s="39"/>
      <c r="G11" s="10"/>
      <c r="H11" s="11"/>
      <c r="I11" s="11"/>
      <c r="J11" s="11"/>
      <c r="K11" s="11"/>
      <c r="L11" s="11"/>
      <c r="M11" s="11"/>
      <c r="N11" s="10"/>
      <c r="O11" s="12"/>
    </row>
    <row r="12" spans="1:15" ht="20.100000000000001" customHeight="1">
      <c r="A12" s="6" t="s">
        <v>36</v>
      </c>
      <c r="B12" s="30" t="s">
        <v>37</v>
      </c>
      <c r="C12" s="31" t="s">
        <v>25</v>
      </c>
      <c r="D12" s="32">
        <v>44075</v>
      </c>
      <c r="E12" s="33" t="s">
        <v>38</v>
      </c>
      <c r="F12" s="33" t="s">
        <v>30</v>
      </c>
      <c r="G12" s="7">
        <v>345000</v>
      </c>
      <c r="H12" s="7">
        <v>-70936.13</v>
      </c>
      <c r="I12" s="7">
        <v>-9901.5</v>
      </c>
      <c r="J12" s="7">
        <v>-5685.41</v>
      </c>
      <c r="K12" s="13">
        <v>0</v>
      </c>
      <c r="L12" s="13">
        <v>0</v>
      </c>
      <c r="M12" s="13">
        <v>-6459.5</v>
      </c>
      <c r="N12" s="7">
        <f>SUM(H12:M12)</f>
        <v>-92982.540000000008</v>
      </c>
      <c r="O12" s="8">
        <f>G12+N12</f>
        <v>252017.46</v>
      </c>
    </row>
    <row r="13" spans="1:15" ht="20.100000000000001" customHeight="1">
      <c r="A13" s="6" t="s">
        <v>39</v>
      </c>
      <c r="B13" s="30" t="s">
        <v>40</v>
      </c>
      <c r="C13" s="31" t="s">
        <v>20</v>
      </c>
      <c r="D13" s="32">
        <v>44088</v>
      </c>
      <c r="E13" s="33" t="s">
        <v>41</v>
      </c>
      <c r="F13" s="33" t="s">
        <v>30</v>
      </c>
      <c r="G13" s="7">
        <v>200000</v>
      </c>
      <c r="H13" s="7">
        <v>-35726.5</v>
      </c>
      <c r="I13" s="7">
        <v>-5740</v>
      </c>
      <c r="J13" s="7">
        <v>-5685.41</v>
      </c>
      <c r="K13" s="13">
        <v>0</v>
      </c>
      <c r="L13" s="13">
        <v>0</v>
      </c>
      <c r="M13" s="13">
        <v>0</v>
      </c>
      <c r="N13" s="7">
        <f t="shared" ref="N13:N15" si="1">SUM(H13:M13)</f>
        <v>-47151.91</v>
      </c>
      <c r="O13" s="8">
        <f t="shared" ref="O13:O16" si="2">G13+N13</f>
        <v>152848.09</v>
      </c>
    </row>
    <row r="14" spans="1:15" ht="20.100000000000001" customHeight="1">
      <c r="A14" s="6" t="s">
        <v>42</v>
      </c>
      <c r="B14" s="30" t="s">
        <v>43</v>
      </c>
      <c r="C14" s="31" t="s">
        <v>25</v>
      </c>
      <c r="D14" s="32">
        <v>42248</v>
      </c>
      <c r="E14" s="33" t="s">
        <v>33</v>
      </c>
      <c r="F14" s="33" t="s">
        <v>30</v>
      </c>
      <c r="G14" s="7">
        <v>80000</v>
      </c>
      <c r="H14" s="7">
        <v>-7400.86</v>
      </c>
      <c r="I14" s="7">
        <v>-2296</v>
      </c>
      <c r="J14" s="7">
        <v>-2432</v>
      </c>
      <c r="K14" s="13">
        <v>0</v>
      </c>
      <c r="L14" s="13">
        <v>0</v>
      </c>
      <c r="M14" s="13">
        <v>0</v>
      </c>
      <c r="N14" s="7">
        <f t="shared" si="1"/>
        <v>-12128.86</v>
      </c>
      <c r="O14" s="8">
        <f t="shared" si="2"/>
        <v>67871.14</v>
      </c>
    </row>
    <row r="15" spans="1:15" ht="20.100000000000001" customHeight="1">
      <c r="A15" s="6" t="s">
        <v>44</v>
      </c>
      <c r="B15" s="30"/>
      <c r="C15" s="31" t="s">
        <v>25</v>
      </c>
      <c r="D15" s="32">
        <v>44958</v>
      </c>
      <c r="E15" s="33" t="s">
        <v>45</v>
      </c>
      <c r="F15" s="40" t="s">
        <v>30</v>
      </c>
      <c r="G15" s="7">
        <v>45000</v>
      </c>
      <c r="H15" s="7">
        <v>-1148.33</v>
      </c>
      <c r="I15" s="7">
        <v>-1291.5</v>
      </c>
      <c r="J15" s="7">
        <v>-1368</v>
      </c>
      <c r="K15" s="13"/>
      <c r="L15" s="13">
        <v>0</v>
      </c>
      <c r="M15" s="13">
        <v>0</v>
      </c>
      <c r="N15" s="7">
        <f t="shared" si="1"/>
        <v>-3807.83</v>
      </c>
      <c r="O15" s="8">
        <f t="shared" si="2"/>
        <v>41192.17</v>
      </c>
    </row>
    <row r="16" spans="1:15" ht="20.100000000000001" customHeight="1">
      <c r="A16" s="6" t="s">
        <v>34</v>
      </c>
      <c r="B16" s="41"/>
      <c r="C16" s="42"/>
      <c r="D16" s="41"/>
      <c r="E16" s="33"/>
      <c r="F16" s="33"/>
      <c r="G16" s="7">
        <f>SUM(G12:G15)</f>
        <v>670000</v>
      </c>
      <c r="H16" s="7">
        <f t="shared" ref="H16:J16" si="3">SUM(H12:H15)</f>
        <v>-115211.82</v>
      </c>
      <c r="I16" s="7">
        <f t="shared" si="3"/>
        <v>-19229</v>
      </c>
      <c r="J16" s="7">
        <f t="shared" si="3"/>
        <v>-15170.82</v>
      </c>
      <c r="K16" s="13">
        <v>0</v>
      </c>
      <c r="L16" s="13">
        <v>0</v>
      </c>
      <c r="M16" s="7">
        <f>SUM(M12:M15)</f>
        <v>-6459.5</v>
      </c>
      <c r="N16" s="7">
        <f>SUM(N12:N15)</f>
        <v>-156071.13999999998</v>
      </c>
      <c r="O16" s="8">
        <f t="shared" si="2"/>
        <v>513928.86</v>
      </c>
    </row>
    <row r="17" spans="1:15">
      <c r="A17" s="9" t="s">
        <v>46</v>
      </c>
      <c r="B17" s="43"/>
      <c r="C17" s="44"/>
      <c r="D17" s="43"/>
      <c r="E17" s="39"/>
      <c r="F17" s="39"/>
      <c r="G17" s="11"/>
      <c r="H17" s="11"/>
      <c r="I17" s="11"/>
      <c r="J17" s="11"/>
      <c r="K17" s="11"/>
      <c r="L17" s="11"/>
      <c r="M17" s="11"/>
      <c r="N17" s="11"/>
      <c r="O17" s="45"/>
    </row>
    <row r="18" spans="1:15" ht="20.100000000000001" customHeight="1">
      <c r="A18" s="6" t="s">
        <v>47</v>
      </c>
      <c r="B18" s="30" t="s">
        <v>48</v>
      </c>
      <c r="C18" s="31" t="s">
        <v>20</v>
      </c>
      <c r="D18" s="32">
        <v>41153</v>
      </c>
      <c r="E18" s="33" t="s">
        <v>49</v>
      </c>
      <c r="F18" s="33" t="s">
        <v>30</v>
      </c>
      <c r="G18" s="7">
        <v>345000</v>
      </c>
      <c r="H18" s="7">
        <v>-70936.13</v>
      </c>
      <c r="I18" s="7">
        <v>-9901.5</v>
      </c>
      <c r="J18" s="7">
        <v>-5685.41</v>
      </c>
      <c r="K18" s="13">
        <v>0</v>
      </c>
      <c r="L18" s="7">
        <v>-20000</v>
      </c>
      <c r="M18" s="14">
        <v>0</v>
      </c>
      <c r="N18" s="7">
        <f>SUM(H18:M18)</f>
        <v>-106523.04000000001</v>
      </c>
      <c r="O18" s="8">
        <f>G18+N18</f>
        <v>238476.96</v>
      </c>
    </row>
    <row r="19" spans="1:15" ht="20.100000000000001" customHeight="1">
      <c r="A19" s="6" t="s">
        <v>50</v>
      </c>
      <c r="B19" s="30" t="s">
        <v>51</v>
      </c>
      <c r="C19" s="31" t="s">
        <v>20</v>
      </c>
      <c r="D19" s="32">
        <v>40087</v>
      </c>
      <c r="E19" s="33" t="s">
        <v>52</v>
      </c>
      <c r="F19" s="33" t="s">
        <v>30</v>
      </c>
      <c r="G19" s="7">
        <v>140000</v>
      </c>
      <c r="H19" s="7">
        <v>-21119.99</v>
      </c>
      <c r="I19" s="7">
        <v>-4018</v>
      </c>
      <c r="J19" s="7">
        <v>-4256</v>
      </c>
      <c r="K19" s="7">
        <v>-1577.45</v>
      </c>
      <c r="L19" s="13">
        <v>0</v>
      </c>
      <c r="M19" s="14">
        <v>0</v>
      </c>
      <c r="N19" s="7">
        <f t="shared" ref="N19:N21" si="4">SUM(H19:M19)</f>
        <v>-30971.440000000002</v>
      </c>
      <c r="O19" s="8">
        <f t="shared" ref="O19:O22" si="5">G19+N19</f>
        <v>109028.56</v>
      </c>
    </row>
    <row r="20" spans="1:15" ht="20.100000000000001" customHeight="1">
      <c r="A20" s="6" t="s">
        <v>53</v>
      </c>
      <c r="B20" s="30" t="s">
        <v>54</v>
      </c>
      <c r="C20" s="31" t="s">
        <v>25</v>
      </c>
      <c r="D20" s="32">
        <v>41334</v>
      </c>
      <c r="E20" s="33" t="s">
        <v>55</v>
      </c>
      <c r="F20" s="33" t="s">
        <v>30</v>
      </c>
      <c r="G20" s="7">
        <v>85000</v>
      </c>
      <c r="H20" s="7">
        <v>-8576.98</v>
      </c>
      <c r="I20" s="7">
        <v>-2439.5</v>
      </c>
      <c r="J20" s="7">
        <v>-2584</v>
      </c>
      <c r="K20" s="14">
        <v>0</v>
      </c>
      <c r="L20" s="13">
        <v>0</v>
      </c>
      <c r="M20" s="14">
        <v>0</v>
      </c>
      <c r="N20" s="7">
        <f t="shared" si="4"/>
        <v>-13600.48</v>
      </c>
      <c r="O20" s="8">
        <f t="shared" si="5"/>
        <v>71399.520000000004</v>
      </c>
    </row>
    <row r="21" spans="1:15" ht="20.100000000000001" customHeight="1">
      <c r="A21" s="6" t="s">
        <v>56</v>
      </c>
      <c r="B21" s="30" t="s">
        <v>57</v>
      </c>
      <c r="C21" s="31" t="s">
        <v>20</v>
      </c>
      <c r="D21" s="32">
        <v>44470</v>
      </c>
      <c r="E21" s="33" t="s">
        <v>58</v>
      </c>
      <c r="F21" s="33" t="s">
        <v>30</v>
      </c>
      <c r="G21" s="7">
        <v>65000</v>
      </c>
      <c r="H21" s="7">
        <v>-4427.57</v>
      </c>
      <c r="I21" s="7">
        <v>-1865.5</v>
      </c>
      <c r="J21" s="7">
        <v>-1976</v>
      </c>
      <c r="K21" s="13">
        <v>0</v>
      </c>
      <c r="L21" s="13">
        <v>0</v>
      </c>
      <c r="M21" s="14">
        <v>0</v>
      </c>
      <c r="N21" s="7">
        <f t="shared" si="4"/>
        <v>-8269.07</v>
      </c>
      <c r="O21" s="8">
        <f t="shared" si="5"/>
        <v>56730.93</v>
      </c>
    </row>
    <row r="22" spans="1:15" ht="20.100000000000001" customHeight="1">
      <c r="A22" s="6" t="s">
        <v>34</v>
      </c>
      <c r="B22" s="41"/>
      <c r="C22" s="42"/>
      <c r="D22" s="41"/>
      <c r="E22" s="33"/>
      <c r="F22" s="33"/>
      <c r="G22" s="7">
        <f>SUM(G18:G21)</f>
        <v>635000</v>
      </c>
      <c r="H22" s="7">
        <f>SUM(H18:H21)</f>
        <v>-105060.67000000001</v>
      </c>
      <c r="I22" s="7">
        <f>SUM(I18:I21)</f>
        <v>-18224.5</v>
      </c>
      <c r="J22" s="7">
        <f>SUM(J18:J21)</f>
        <v>-14501.41</v>
      </c>
      <c r="K22" s="7">
        <f>K18+K19+K20+K21</f>
        <v>-1577.45</v>
      </c>
      <c r="L22" s="7">
        <f>SUM(L18:L21)</f>
        <v>-20000</v>
      </c>
      <c r="M22" s="14">
        <v>0</v>
      </c>
      <c r="N22" s="7">
        <f>SUM(N18:N21)</f>
        <v>-159364.03000000003</v>
      </c>
      <c r="O22" s="8">
        <f t="shared" si="5"/>
        <v>475635.97</v>
      </c>
    </row>
    <row r="23" spans="1:15">
      <c r="A23" s="9" t="s">
        <v>59</v>
      </c>
      <c r="B23" s="43"/>
      <c r="C23" s="44"/>
      <c r="D23" s="43"/>
      <c r="E23" s="39"/>
      <c r="F23" s="39"/>
      <c r="G23" s="11"/>
      <c r="H23" s="11"/>
      <c r="I23" s="11"/>
      <c r="J23" s="11"/>
      <c r="K23" s="11"/>
      <c r="L23" s="11"/>
      <c r="M23" s="11"/>
      <c r="N23" s="11"/>
      <c r="O23" s="45"/>
    </row>
    <row r="24" spans="1:15" ht="20.100000000000001" customHeight="1">
      <c r="A24" s="6" t="s">
        <v>60</v>
      </c>
      <c r="B24" s="30" t="s">
        <v>61</v>
      </c>
      <c r="C24" s="31" t="s">
        <v>20</v>
      </c>
      <c r="D24" s="32">
        <v>38231</v>
      </c>
      <c r="E24" s="33" t="s">
        <v>62</v>
      </c>
      <c r="F24" s="33" t="s">
        <v>30</v>
      </c>
      <c r="G24" s="7">
        <v>81300</v>
      </c>
      <c r="H24" s="7">
        <v>-7706.65</v>
      </c>
      <c r="I24" s="7">
        <v>-2333.31</v>
      </c>
      <c r="J24" s="7">
        <v>-2471.52</v>
      </c>
      <c r="K24" s="13">
        <v>0</v>
      </c>
      <c r="L24" s="13">
        <v>0</v>
      </c>
      <c r="M24" s="14">
        <v>0</v>
      </c>
      <c r="N24" s="7">
        <f t="shared" ref="N24:N31" si="6">SUM(H24:M24)</f>
        <v>-12511.48</v>
      </c>
      <c r="O24" s="8">
        <f t="shared" ref="O24:O31" si="7">G24+N24</f>
        <v>68788.52</v>
      </c>
    </row>
    <row r="25" spans="1:15" ht="20.100000000000001" customHeight="1">
      <c r="A25" s="6" t="s">
        <v>63</v>
      </c>
      <c r="B25" s="30" t="s">
        <v>64</v>
      </c>
      <c r="C25" s="31" t="s">
        <v>25</v>
      </c>
      <c r="D25" s="32">
        <v>39995</v>
      </c>
      <c r="E25" s="33" t="s">
        <v>65</v>
      </c>
      <c r="F25" s="33" t="s">
        <v>30</v>
      </c>
      <c r="G25" s="7">
        <v>100000</v>
      </c>
      <c r="H25" s="7">
        <v>-11710.99</v>
      </c>
      <c r="I25" s="7">
        <v>-2870</v>
      </c>
      <c r="J25" s="7">
        <v>-3040</v>
      </c>
      <c r="K25" s="7">
        <v>-1577.45</v>
      </c>
      <c r="L25" s="13">
        <v>0</v>
      </c>
      <c r="M25" s="14">
        <v>0</v>
      </c>
      <c r="N25" s="7">
        <v>-19198.439999999999</v>
      </c>
      <c r="O25" s="8">
        <f t="shared" si="7"/>
        <v>80801.56</v>
      </c>
    </row>
    <row r="26" spans="1:15" ht="20.100000000000001" customHeight="1">
      <c r="A26" s="6" t="s">
        <v>66</v>
      </c>
      <c r="B26" s="30" t="s">
        <v>67</v>
      </c>
      <c r="C26" s="31" t="s">
        <v>25</v>
      </c>
      <c r="D26" s="32">
        <v>40603</v>
      </c>
      <c r="E26" s="33" t="s">
        <v>68</v>
      </c>
      <c r="F26" s="33" t="s">
        <v>30</v>
      </c>
      <c r="G26" s="7">
        <v>90000</v>
      </c>
      <c r="H26" s="7">
        <v>-9753.11</v>
      </c>
      <c r="I26" s="7">
        <v>-2583</v>
      </c>
      <c r="J26" s="7">
        <v>-2736</v>
      </c>
      <c r="K26" s="13">
        <v>0</v>
      </c>
      <c r="L26" s="13">
        <v>0</v>
      </c>
      <c r="M26" s="14">
        <v>0</v>
      </c>
      <c r="N26" s="7">
        <f t="shared" si="6"/>
        <v>-15072.11</v>
      </c>
      <c r="O26" s="8">
        <f t="shared" si="7"/>
        <v>74927.89</v>
      </c>
    </row>
    <row r="27" spans="1:15" ht="20.100000000000001" customHeight="1">
      <c r="A27" s="6" t="s">
        <v>69</v>
      </c>
      <c r="B27" s="30" t="s">
        <v>70</v>
      </c>
      <c r="C27" s="31" t="s">
        <v>25</v>
      </c>
      <c r="D27" s="32">
        <v>43598</v>
      </c>
      <c r="E27" s="33" t="s">
        <v>71</v>
      </c>
      <c r="F27" s="33" t="s">
        <v>30</v>
      </c>
      <c r="G27" s="7">
        <v>50000</v>
      </c>
      <c r="H27" s="7">
        <v>-1854</v>
      </c>
      <c r="I27" s="7">
        <v>-1435</v>
      </c>
      <c r="J27" s="7">
        <v>-1520</v>
      </c>
      <c r="K27" s="13">
        <v>0</v>
      </c>
      <c r="L27" s="13">
        <v>0</v>
      </c>
      <c r="M27" s="14">
        <v>0</v>
      </c>
      <c r="N27" s="7">
        <f t="shared" si="6"/>
        <v>-4809</v>
      </c>
      <c r="O27" s="8">
        <f t="shared" si="7"/>
        <v>45191</v>
      </c>
    </row>
    <row r="28" spans="1:15" ht="20.100000000000001" customHeight="1">
      <c r="A28" s="6" t="s">
        <v>72</v>
      </c>
      <c r="B28" s="30" t="s">
        <v>73</v>
      </c>
      <c r="C28" s="31" t="s">
        <v>25</v>
      </c>
      <c r="D28" s="32">
        <v>38231</v>
      </c>
      <c r="E28" s="33" t="s">
        <v>62</v>
      </c>
      <c r="F28" s="33" t="s">
        <v>74</v>
      </c>
      <c r="G28" s="7">
        <v>81000</v>
      </c>
      <c r="H28" s="7">
        <v>-7636.08</v>
      </c>
      <c r="I28" s="7">
        <v>-2324.6999999999998</v>
      </c>
      <c r="J28" s="7">
        <v>-2462.4</v>
      </c>
      <c r="K28" s="13">
        <v>0</v>
      </c>
      <c r="L28" s="13">
        <v>0</v>
      </c>
      <c r="M28" s="14">
        <v>0</v>
      </c>
      <c r="N28" s="7">
        <f t="shared" si="6"/>
        <v>-12423.179999999998</v>
      </c>
      <c r="O28" s="8">
        <f t="shared" si="7"/>
        <v>68576.820000000007</v>
      </c>
    </row>
    <row r="29" spans="1:15" ht="20.100000000000001" customHeight="1">
      <c r="A29" s="6" t="s">
        <v>75</v>
      </c>
      <c r="B29" s="30" t="s">
        <v>76</v>
      </c>
      <c r="C29" s="31" t="s">
        <v>20</v>
      </c>
      <c r="D29" s="32">
        <v>39845</v>
      </c>
      <c r="E29" s="33" t="s">
        <v>77</v>
      </c>
      <c r="F29" s="33" t="s">
        <v>30</v>
      </c>
      <c r="G29" s="7">
        <v>80000</v>
      </c>
      <c r="H29" s="7">
        <v>-7006.49</v>
      </c>
      <c r="I29" s="7">
        <v>-2296</v>
      </c>
      <c r="J29" s="7">
        <v>-2432</v>
      </c>
      <c r="K29" s="7">
        <v>-1577.45</v>
      </c>
      <c r="L29" s="13">
        <v>0</v>
      </c>
      <c r="M29" s="14">
        <v>0</v>
      </c>
      <c r="N29" s="7">
        <f t="shared" si="6"/>
        <v>-13311.94</v>
      </c>
      <c r="O29" s="8">
        <f t="shared" si="7"/>
        <v>66688.06</v>
      </c>
    </row>
    <row r="30" spans="1:15" ht="20.100000000000001" customHeight="1">
      <c r="A30" s="6" t="s">
        <v>78</v>
      </c>
      <c r="B30" s="30" t="s">
        <v>79</v>
      </c>
      <c r="C30" s="31" t="s">
        <v>20</v>
      </c>
      <c r="D30" s="32">
        <v>44459</v>
      </c>
      <c r="E30" s="33" t="s">
        <v>80</v>
      </c>
      <c r="F30" s="33" t="s">
        <v>30</v>
      </c>
      <c r="G30" s="7">
        <v>90000</v>
      </c>
      <c r="H30" s="7">
        <v>-9753.11</v>
      </c>
      <c r="I30" s="7">
        <v>-2583</v>
      </c>
      <c r="J30" s="7">
        <v>-2736</v>
      </c>
      <c r="K30" s="13">
        <v>0</v>
      </c>
      <c r="L30" s="13">
        <v>0</v>
      </c>
      <c r="M30" s="14">
        <v>0</v>
      </c>
      <c r="N30" s="7">
        <f t="shared" si="6"/>
        <v>-15072.11</v>
      </c>
      <c r="O30" s="8">
        <f>G30+N30</f>
        <v>74927.89</v>
      </c>
    </row>
    <row r="31" spans="1:15" ht="20.100000000000001" customHeight="1">
      <c r="A31" s="6" t="s">
        <v>81</v>
      </c>
      <c r="B31" s="30" t="s">
        <v>82</v>
      </c>
      <c r="C31" s="31" t="s">
        <v>25</v>
      </c>
      <c r="D31" s="32">
        <v>43598</v>
      </c>
      <c r="E31" s="33" t="s">
        <v>83</v>
      </c>
      <c r="F31" s="33" t="s">
        <v>30</v>
      </c>
      <c r="G31" s="7">
        <v>80000</v>
      </c>
      <c r="H31" s="7">
        <v>-7400.86</v>
      </c>
      <c r="I31" s="7">
        <v>-2296</v>
      </c>
      <c r="J31" s="7">
        <v>-2432</v>
      </c>
      <c r="K31" s="13">
        <v>0</v>
      </c>
      <c r="L31" s="13">
        <v>0</v>
      </c>
      <c r="M31" s="14">
        <v>0</v>
      </c>
      <c r="N31" s="7">
        <f t="shared" si="6"/>
        <v>-12128.86</v>
      </c>
      <c r="O31" s="8">
        <f t="shared" si="7"/>
        <v>67871.14</v>
      </c>
    </row>
    <row r="32" spans="1:15" ht="20.100000000000001" customHeight="1">
      <c r="A32" s="6" t="s">
        <v>34</v>
      </c>
      <c r="B32" s="41"/>
      <c r="C32" s="42"/>
      <c r="D32" s="41"/>
      <c r="E32" s="33"/>
      <c r="F32" s="33"/>
      <c r="G32" s="7">
        <f>SUM(G24:G31)</f>
        <v>652300</v>
      </c>
      <c r="H32" s="7">
        <f>SUM(H24:H31)</f>
        <v>-62821.29</v>
      </c>
      <c r="I32" s="7">
        <f>SUM(I24:I31)</f>
        <v>-18721.009999999998</v>
      </c>
      <c r="J32" s="7">
        <f>SUM(J24:J31)</f>
        <v>-19829.919999999998</v>
      </c>
      <c r="K32" s="7">
        <f>SUM(K24:K31)</f>
        <v>-3154.9</v>
      </c>
      <c r="L32" s="13">
        <v>0</v>
      </c>
      <c r="M32" s="14">
        <v>0</v>
      </c>
      <c r="N32" s="7">
        <f>SUM(N24:N31)</f>
        <v>-104527.12</v>
      </c>
      <c r="O32" s="8">
        <f>SUM(O24:O31)</f>
        <v>547772.88</v>
      </c>
    </row>
    <row r="33" spans="1:15" ht="20.100000000000001" customHeight="1">
      <c r="A33" s="9" t="s">
        <v>84</v>
      </c>
      <c r="B33" s="43"/>
      <c r="C33" s="44"/>
      <c r="D33" s="43"/>
      <c r="E33" s="39"/>
      <c r="F33" s="39"/>
      <c r="G33" s="11"/>
      <c r="H33" s="11"/>
      <c r="I33" s="11"/>
      <c r="J33" s="11"/>
      <c r="K33" s="11"/>
      <c r="L33" s="11"/>
      <c r="M33" s="11"/>
      <c r="N33" s="11"/>
      <c r="O33" s="45"/>
    </row>
    <row r="34" spans="1:15">
      <c r="A34" s="6" t="s">
        <v>85</v>
      </c>
      <c r="B34" s="30" t="s">
        <v>86</v>
      </c>
      <c r="C34" s="31" t="s">
        <v>20</v>
      </c>
      <c r="D34" s="32">
        <v>36017</v>
      </c>
      <c r="E34" s="33" t="s">
        <v>41</v>
      </c>
      <c r="F34" s="33" t="s">
        <v>30</v>
      </c>
      <c r="G34" s="7">
        <v>345000</v>
      </c>
      <c r="H34" s="7">
        <v>-70541.77</v>
      </c>
      <c r="I34" s="7">
        <v>-9901.5</v>
      </c>
      <c r="J34" s="7">
        <v>-5685.41</v>
      </c>
      <c r="K34" s="7">
        <v>-1577.45</v>
      </c>
      <c r="L34" s="13">
        <v>0</v>
      </c>
      <c r="M34" s="13">
        <v>0</v>
      </c>
      <c r="N34" s="7">
        <v>-87706.13</v>
      </c>
      <c r="O34" s="8">
        <f>G34+N34</f>
        <v>257293.87</v>
      </c>
    </row>
    <row r="35" spans="1:15" ht="20.100000000000001" customHeight="1">
      <c r="A35" s="6" t="s">
        <v>87</v>
      </c>
      <c r="B35" s="30" t="s">
        <v>88</v>
      </c>
      <c r="C35" s="31" t="s">
        <v>25</v>
      </c>
      <c r="D35" s="32">
        <v>44136</v>
      </c>
      <c r="E35" s="33" t="s">
        <v>89</v>
      </c>
      <c r="F35" s="33" t="s">
        <v>30</v>
      </c>
      <c r="G35" s="7">
        <v>200000</v>
      </c>
      <c r="H35" s="7">
        <v>-35726.5</v>
      </c>
      <c r="I35" s="7">
        <v>-5740</v>
      </c>
      <c r="J35" s="7">
        <v>-5685.41</v>
      </c>
      <c r="K35" s="13">
        <v>0</v>
      </c>
      <c r="L35" s="13">
        <v>0</v>
      </c>
      <c r="M35" s="13">
        <v>0</v>
      </c>
      <c r="N35" s="7">
        <f t="shared" ref="N35:N40" si="8">SUM(H35:M35)</f>
        <v>-47151.91</v>
      </c>
      <c r="O35" s="8">
        <f>G35+N35</f>
        <v>152848.09</v>
      </c>
    </row>
    <row r="36" spans="1:15" ht="20.100000000000001" customHeight="1">
      <c r="A36" s="6" t="s">
        <v>90</v>
      </c>
      <c r="B36" s="30" t="s">
        <v>91</v>
      </c>
      <c r="C36" s="31" t="s">
        <v>20</v>
      </c>
      <c r="D36" s="32">
        <v>38272</v>
      </c>
      <c r="E36" s="33" t="s">
        <v>92</v>
      </c>
      <c r="F36" s="33" t="s">
        <v>30</v>
      </c>
      <c r="G36" s="7">
        <v>150000</v>
      </c>
      <c r="H36" s="7">
        <v>-23866.61</v>
      </c>
      <c r="I36" s="7">
        <v>-4305</v>
      </c>
      <c r="J36" s="7">
        <v>-4560</v>
      </c>
      <c r="K36" s="13">
        <v>0</v>
      </c>
      <c r="L36" s="13">
        <v>0</v>
      </c>
      <c r="M36" s="13">
        <v>0</v>
      </c>
      <c r="N36" s="7">
        <f t="shared" si="8"/>
        <v>-32731.61</v>
      </c>
      <c r="O36" s="8">
        <f>G36+N36</f>
        <v>117268.39</v>
      </c>
    </row>
    <row r="37" spans="1:15" ht="20.100000000000001" customHeight="1">
      <c r="A37" s="6" t="s">
        <v>93</v>
      </c>
      <c r="B37" s="30" t="s">
        <v>94</v>
      </c>
      <c r="C37" s="31" t="s">
        <v>25</v>
      </c>
      <c r="D37" s="32">
        <v>43411</v>
      </c>
      <c r="E37" s="33" t="s">
        <v>95</v>
      </c>
      <c r="F37" s="33" t="s">
        <v>30</v>
      </c>
      <c r="G37" s="7">
        <v>65000</v>
      </c>
      <c r="H37" s="7">
        <v>-4427.57</v>
      </c>
      <c r="I37" s="7">
        <v>-1865.5</v>
      </c>
      <c r="J37" s="7">
        <v>-1976</v>
      </c>
      <c r="K37" s="13">
        <v>0</v>
      </c>
      <c r="L37" s="13">
        <v>0</v>
      </c>
      <c r="M37" s="13">
        <v>0</v>
      </c>
      <c r="N37" s="7">
        <f t="shared" si="8"/>
        <v>-8269.07</v>
      </c>
      <c r="O37" s="8">
        <f>G37+N37</f>
        <v>56730.93</v>
      </c>
    </row>
    <row r="38" spans="1:15" ht="20.100000000000001" customHeight="1">
      <c r="A38" s="6" t="s">
        <v>96</v>
      </c>
      <c r="B38" s="30" t="s">
        <v>97</v>
      </c>
      <c r="C38" s="31" t="s">
        <v>25</v>
      </c>
      <c r="D38" s="32">
        <v>41275</v>
      </c>
      <c r="E38" s="33" t="s">
        <v>95</v>
      </c>
      <c r="F38" s="33" t="s">
        <v>30</v>
      </c>
      <c r="G38" s="7">
        <v>70200</v>
      </c>
      <c r="H38" s="7">
        <v>-5406.11</v>
      </c>
      <c r="I38" s="7">
        <v>-2014.74</v>
      </c>
      <c r="J38" s="7">
        <v>-2134.08</v>
      </c>
      <c r="K38" s="13">
        <v>0</v>
      </c>
      <c r="L38" s="13">
        <v>0</v>
      </c>
      <c r="M38" s="13">
        <v>0</v>
      </c>
      <c r="N38" s="7">
        <f t="shared" si="8"/>
        <v>-9554.93</v>
      </c>
      <c r="O38" s="8">
        <f t="shared" ref="O38:O40" si="9">G38+N38</f>
        <v>60645.07</v>
      </c>
    </row>
    <row r="39" spans="1:15" ht="20.100000000000001" customHeight="1">
      <c r="A39" s="6" t="s">
        <v>98</v>
      </c>
      <c r="B39" s="30" t="s">
        <v>99</v>
      </c>
      <c r="C39" s="31" t="s">
        <v>25</v>
      </c>
      <c r="D39" s="32">
        <v>44470</v>
      </c>
      <c r="E39" s="33" t="s">
        <v>95</v>
      </c>
      <c r="F39" s="33" t="s">
        <v>30</v>
      </c>
      <c r="G39" s="7">
        <v>65000</v>
      </c>
      <c r="H39" s="7">
        <v>-4427.57</v>
      </c>
      <c r="I39" s="7">
        <v>-1865.5</v>
      </c>
      <c r="J39" s="7">
        <v>-1976</v>
      </c>
      <c r="K39" s="13">
        <v>0</v>
      </c>
      <c r="L39" s="13">
        <v>0</v>
      </c>
      <c r="M39" s="13">
        <v>0</v>
      </c>
      <c r="N39" s="7">
        <f t="shared" si="8"/>
        <v>-8269.07</v>
      </c>
      <c r="O39" s="8">
        <f t="shared" si="9"/>
        <v>56730.93</v>
      </c>
    </row>
    <row r="40" spans="1:15" ht="20.100000000000001" customHeight="1">
      <c r="A40" s="46" t="s">
        <v>100</v>
      </c>
      <c r="B40" s="47" t="s">
        <v>101</v>
      </c>
      <c r="C40" s="48" t="s">
        <v>20</v>
      </c>
      <c r="D40" s="49">
        <v>43252</v>
      </c>
      <c r="E40" s="50" t="s">
        <v>102</v>
      </c>
      <c r="F40" s="51" t="s">
        <v>103</v>
      </c>
      <c r="G40" s="52">
        <v>25000</v>
      </c>
      <c r="H40" s="53">
        <v>0</v>
      </c>
      <c r="I40" s="54">
        <v>-717.5</v>
      </c>
      <c r="J40" s="54">
        <v>-760</v>
      </c>
      <c r="K40" s="53">
        <v>0</v>
      </c>
      <c r="L40" s="53">
        <v>0</v>
      </c>
      <c r="M40" s="53">
        <v>0</v>
      </c>
      <c r="N40" s="7">
        <f t="shared" si="8"/>
        <v>-1477.5</v>
      </c>
      <c r="O40" s="8">
        <f t="shared" si="9"/>
        <v>23522.5</v>
      </c>
    </row>
    <row r="41" spans="1:15" ht="20.100000000000001" customHeight="1">
      <c r="A41" s="6" t="s">
        <v>34</v>
      </c>
      <c r="B41" s="41"/>
      <c r="C41" s="42"/>
      <c r="D41" s="41"/>
      <c r="E41" s="33"/>
      <c r="F41" s="33"/>
      <c r="G41" s="7">
        <f>SUM(G34:G40)</f>
        <v>920200</v>
      </c>
      <c r="H41" s="7">
        <f>SUM(H34:H40)</f>
        <v>-144396.13</v>
      </c>
      <c r="I41" s="7">
        <f>SUM(I34:I40)</f>
        <v>-26409.74</v>
      </c>
      <c r="J41" s="7">
        <f>SUM(J34:J40)</f>
        <v>-22776.9</v>
      </c>
      <c r="K41" s="7">
        <f>SUM(K34:K40)</f>
        <v>-1577.45</v>
      </c>
      <c r="L41" s="13">
        <v>0</v>
      </c>
      <c r="M41" s="7">
        <f>SUM(M34:M40)</f>
        <v>0</v>
      </c>
      <c r="N41" s="7">
        <f>SUM(N34:N40)</f>
        <v>-195160.22000000003</v>
      </c>
      <c r="O41" s="8">
        <f>SUM(O34:O40)</f>
        <v>725039.78</v>
      </c>
    </row>
    <row r="42" spans="1:15" ht="20.100000000000001" customHeight="1">
      <c r="A42" s="9" t="s">
        <v>104</v>
      </c>
      <c r="B42" s="43"/>
      <c r="C42" s="44"/>
      <c r="D42" s="43"/>
      <c r="E42" s="39"/>
      <c r="F42" s="39"/>
      <c r="G42" s="11"/>
      <c r="H42" s="11"/>
      <c r="I42" s="11"/>
      <c r="J42" s="11"/>
      <c r="K42" s="11"/>
      <c r="L42" s="11"/>
      <c r="M42" s="11"/>
      <c r="N42" s="11"/>
      <c r="O42" s="45"/>
    </row>
    <row r="43" spans="1:15">
      <c r="A43" s="6" t="s">
        <v>105</v>
      </c>
      <c r="B43" s="30" t="s">
        <v>106</v>
      </c>
      <c r="C43" s="31" t="s">
        <v>25</v>
      </c>
      <c r="D43" s="32">
        <v>44136</v>
      </c>
      <c r="E43" s="33" t="s">
        <v>107</v>
      </c>
      <c r="F43" s="33" t="s">
        <v>30</v>
      </c>
      <c r="G43" s="7">
        <v>200000</v>
      </c>
      <c r="H43" s="7">
        <v>-35332.14</v>
      </c>
      <c r="I43" s="7">
        <v>-5740</v>
      </c>
      <c r="J43" s="7">
        <v>-5685.41</v>
      </c>
      <c r="K43" s="7">
        <v>-1577.45</v>
      </c>
      <c r="L43" s="13">
        <v>0</v>
      </c>
      <c r="M43" s="13">
        <v>0</v>
      </c>
      <c r="N43" s="7">
        <f>SUM(H43:M43)</f>
        <v>-48335</v>
      </c>
      <c r="O43" s="8">
        <f>G43+N43</f>
        <v>151665</v>
      </c>
    </row>
    <row r="44" spans="1:15" ht="20.100000000000001" customHeight="1">
      <c r="A44" s="6" t="s">
        <v>108</v>
      </c>
      <c r="B44" s="30" t="s">
        <v>109</v>
      </c>
      <c r="C44" s="31" t="s">
        <v>20</v>
      </c>
      <c r="D44" s="32">
        <v>44166</v>
      </c>
      <c r="E44" s="33" t="s">
        <v>110</v>
      </c>
      <c r="F44" s="33" t="s">
        <v>30</v>
      </c>
      <c r="G44" s="7">
        <v>80000</v>
      </c>
      <c r="H44" s="7">
        <v>-7006.49</v>
      </c>
      <c r="I44" s="7">
        <v>-2296</v>
      </c>
      <c r="J44" s="7">
        <v>-2432</v>
      </c>
      <c r="K44" s="7">
        <v>-1577.45</v>
      </c>
      <c r="L44" s="13">
        <v>0</v>
      </c>
      <c r="M44" s="13">
        <v>0</v>
      </c>
      <c r="N44" s="7">
        <f t="shared" ref="N44:N46" si="10">SUM(H44:M44)</f>
        <v>-13311.94</v>
      </c>
      <c r="O44" s="8">
        <f>G44+N44</f>
        <v>66688.06</v>
      </c>
    </row>
    <row r="45" spans="1:15" ht="20.100000000000001" customHeight="1">
      <c r="A45" s="6" t="s">
        <v>111</v>
      </c>
      <c r="B45" s="30" t="s">
        <v>112</v>
      </c>
      <c r="C45" s="31" t="s">
        <v>25</v>
      </c>
      <c r="D45" s="32">
        <v>41275</v>
      </c>
      <c r="E45" s="33" t="s">
        <v>113</v>
      </c>
      <c r="F45" s="33" t="s">
        <v>30</v>
      </c>
      <c r="G45" s="7">
        <v>60000</v>
      </c>
      <c r="H45" s="7">
        <v>-3486.67</v>
      </c>
      <c r="I45" s="7">
        <v>-1722</v>
      </c>
      <c r="J45" s="7">
        <v>-1824</v>
      </c>
      <c r="K45" s="13">
        <v>0</v>
      </c>
      <c r="L45" s="13">
        <v>0</v>
      </c>
      <c r="M45" s="13">
        <v>0</v>
      </c>
      <c r="N45" s="7">
        <f t="shared" si="10"/>
        <v>-7032.67</v>
      </c>
      <c r="O45" s="8">
        <f>G45+N45</f>
        <v>52967.33</v>
      </c>
    </row>
    <row r="46" spans="1:15" ht="20.100000000000001" customHeight="1">
      <c r="A46" s="6" t="s">
        <v>114</v>
      </c>
      <c r="B46" s="30" t="s">
        <v>115</v>
      </c>
      <c r="C46" s="31" t="s">
        <v>25</v>
      </c>
      <c r="D46" s="32">
        <v>42248</v>
      </c>
      <c r="E46" s="33" t="s">
        <v>116</v>
      </c>
      <c r="F46" s="33" t="s">
        <v>30</v>
      </c>
      <c r="G46" s="7">
        <v>45000</v>
      </c>
      <c r="H46" s="7">
        <v>-1148.33</v>
      </c>
      <c r="I46" s="7">
        <v>-1291.5</v>
      </c>
      <c r="J46" s="7">
        <v>-1368</v>
      </c>
      <c r="K46" s="13">
        <v>0</v>
      </c>
      <c r="L46" s="13">
        <v>0</v>
      </c>
      <c r="M46" s="14">
        <v>0</v>
      </c>
      <c r="N46" s="7">
        <f t="shared" si="10"/>
        <v>-3807.83</v>
      </c>
      <c r="O46" s="8">
        <f t="shared" ref="O46" si="11">G46+N46</f>
        <v>41192.17</v>
      </c>
    </row>
    <row r="47" spans="1:15" ht="20.100000000000001" customHeight="1">
      <c r="A47" s="6" t="s">
        <v>34</v>
      </c>
      <c r="B47" s="30"/>
      <c r="C47" s="31"/>
      <c r="D47" s="32"/>
      <c r="E47" s="33"/>
      <c r="F47" s="33"/>
      <c r="G47" s="7">
        <f>SUM(G43:G46)</f>
        <v>385000</v>
      </c>
      <c r="H47" s="7">
        <f>SUM(H43:H46)</f>
        <v>-46973.63</v>
      </c>
      <c r="I47" s="7">
        <f>SUM(I43:I46)</f>
        <v>-11049.5</v>
      </c>
      <c r="J47" s="7">
        <f>SUM(J43:J46)</f>
        <v>-11309.41</v>
      </c>
      <c r="K47" s="7">
        <f>SUM(K43:K46)</f>
        <v>-3154.9</v>
      </c>
      <c r="L47" s="13">
        <v>0</v>
      </c>
      <c r="M47" s="14">
        <v>0</v>
      </c>
      <c r="N47" s="7">
        <f>SUM(N43:N46)</f>
        <v>-72487.44</v>
      </c>
      <c r="O47" s="8">
        <f>SUM(O43:O46)</f>
        <v>312512.56</v>
      </c>
    </row>
    <row r="48" spans="1:15" ht="20.100000000000001" customHeight="1">
      <c r="A48" s="9" t="s">
        <v>117</v>
      </c>
      <c r="B48" s="36"/>
      <c r="C48" s="37"/>
      <c r="D48" s="38"/>
      <c r="E48" s="39"/>
      <c r="F48" s="39"/>
      <c r="G48" s="10"/>
      <c r="H48" s="10"/>
      <c r="I48" s="10"/>
      <c r="J48" s="10"/>
      <c r="K48" s="11"/>
      <c r="L48" s="11"/>
      <c r="M48" s="11"/>
      <c r="N48" s="10"/>
      <c r="O48" s="12"/>
    </row>
    <row r="49" spans="1:15">
      <c r="A49" s="6" t="s">
        <v>118</v>
      </c>
      <c r="B49" s="30" t="s">
        <v>119</v>
      </c>
      <c r="C49" s="31" t="s">
        <v>20</v>
      </c>
      <c r="D49" s="32">
        <v>44089</v>
      </c>
      <c r="E49" s="33" t="s">
        <v>41</v>
      </c>
      <c r="F49" s="33" t="s">
        <v>30</v>
      </c>
      <c r="G49" s="7">
        <v>175000</v>
      </c>
      <c r="H49" s="7">
        <v>-29352.87</v>
      </c>
      <c r="I49" s="7">
        <v>-5022.5</v>
      </c>
      <c r="J49" s="7">
        <v>-5320</v>
      </c>
      <c r="K49" s="7">
        <v>-1577.45</v>
      </c>
      <c r="L49" s="13">
        <v>0</v>
      </c>
      <c r="M49" s="13">
        <v>0</v>
      </c>
      <c r="N49" s="7">
        <v>-41272.82</v>
      </c>
      <c r="O49" s="8">
        <f>G49+N49</f>
        <v>133727.18</v>
      </c>
    </row>
    <row r="50" spans="1:15" ht="20.100000000000001" customHeight="1">
      <c r="A50" s="6" t="s">
        <v>120</v>
      </c>
      <c r="B50" s="30" t="s">
        <v>121</v>
      </c>
      <c r="C50" s="31" t="s">
        <v>20</v>
      </c>
      <c r="D50" s="32">
        <v>45017</v>
      </c>
      <c r="E50" s="33" t="s">
        <v>29</v>
      </c>
      <c r="F50" s="33" t="s">
        <v>30</v>
      </c>
      <c r="G50" s="7">
        <v>90000</v>
      </c>
      <c r="H50" s="7">
        <v>-9753.11</v>
      </c>
      <c r="I50" s="7">
        <v>-2583</v>
      </c>
      <c r="J50" s="7">
        <v>-2736</v>
      </c>
      <c r="K50" s="7"/>
      <c r="L50" s="13"/>
      <c r="M50" s="13">
        <v>0</v>
      </c>
      <c r="N50" s="7">
        <v>-15072.11</v>
      </c>
      <c r="O50" s="8">
        <f>G50+N50</f>
        <v>74927.89</v>
      </c>
    </row>
    <row r="51" spans="1:15" ht="20.100000000000001" customHeight="1">
      <c r="A51" s="6" t="s">
        <v>34</v>
      </c>
      <c r="B51" s="30"/>
      <c r="C51" s="31"/>
      <c r="D51" s="32"/>
      <c r="E51" s="33"/>
      <c r="F51" s="33"/>
      <c r="G51" s="7">
        <f>SUM(G49:G50)</f>
        <v>265000</v>
      </c>
      <c r="H51" s="7">
        <f>SUM(H49:H50)</f>
        <v>-39105.979999999996</v>
      </c>
      <c r="I51" s="7">
        <f>SUM(I49:I50)</f>
        <v>-7605.5</v>
      </c>
      <c r="J51" s="7">
        <f>SUM(J49:J50)</f>
        <v>-8056</v>
      </c>
      <c r="K51" s="7">
        <f>SUM(K49:K50)</f>
        <v>-1577.45</v>
      </c>
      <c r="L51" s="13">
        <v>0</v>
      </c>
      <c r="M51" s="13">
        <v>0</v>
      </c>
      <c r="N51" s="7">
        <f>SUM(N49:N50)</f>
        <v>-56344.93</v>
      </c>
      <c r="O51" s="8">
        <f>SUM(O49:O50)</f>
        <v>208655.07</v>
      </c>
    </row>
    <row r="52" spans="1:15" ht="20.100000000000001" customHeight="1">
      <c r="A52" s="9" t="s">
        <v>122</v>
      </c>
      <c r="B52" s="36"/>
      <c r="C52" s="37"/>
      <c r="D52" s="38"/>
      <c r="E52" s="39"/>
      <c r="F52" s="39"/>
      <c r="G52" s="10"/>
      <c r="H52" s="10"/>
      <c r="I52" s="10"/>
      <c r="J52" s="10"/>
      <c r="K52" s="11"/>
      <c r="L52" s="11"/>
      <c r="M52" s="11"/>
      <c r="N52" s="10"/>
      <c r="O52" s="12"/>
    </row>
    <row r="53" spans="1:15">
      <c r="A53" s="6" t="s">
        <v>123</v>
      </c>
      <c r="B53" s="30" t="s">
        <v>124</v>
      </c>
      <c r="C53" s="31" t="s">
        <v>25</v>
      </c>
      <c r="D53" s="32">
        <v>35916</v>
      </c>
      <c r="E53" s="33" t="s">
        <v>125</v>
      </c>
      <c r="F53" s="33" t="s">
        <v>30</v>
      </c>
      <c r="G53" s="7">
        <v>120000</v>
      </c>
      <c r="H53" s="7">
        <v>-15626.77</v>
      </c>
      <c r="I53" s="7">
        <v>-3444</v>
      </c>
      <c r="J53" s="7">
        <v>-3648</v>
      </c>
      <c r="K53" s="7">
        <v>-4732.3500000000004</v>
      </c>
      <c r="L53" s="13">
        <v>0</v>
      </c>
      <c r="M53" s="13">
        <v>0</v>
      </c>
      <c r="N53" s="7">
        <f>SUM(H53:M53)</f>
        <v>-27451.120000000003</v>
      </c>
      <c r="O53" s="8">
        <f>G53+N53</f>
        <v>92548.88</v>
      </c>
    </row>
    <row r="54" spans="1:15" ht="20.100000000000001" customHeight="1">
      <c r="A54" s="6" t="s">
        <v>126</v>
      </c>
      <c r="B54" s="30" t="s">
        <v>127</v>
      </c>
      <c r="C54" s="31" t="s">
        <v>25</v>
      </c>
      <c r="D54" s="32">
        <v>44774</v>
      </c>
      <c r="E54" s="33" t="s">
        <v>113</v>
      </c>
      <c r="F54" s="33" t="s">
        <v>30</v>
      </c>
      <c r="G54" s="7">
        <v>55000</v>
      </c>
      <c r="H54" s="7">
        <v>-2323.06</v>
      </c>
      <c r="I54" s="7">
        <v>-1578.5</v>
      </c>
      <c r="J54" s="7">
        <v>-1672</v>
      </c>
      <c r="K54" s="7">
        <v>-1577.45</v>
      </c>
      <c r="L54" s="13">
        <v>0</v>
      </c>
      <c r="M54" s="13">
        <v>0</v>
      </c>
      <c r="N54" s="7">
        <f t="shared" ref="N54:N55" si="12">SUM(H54:M54)</f>
        <v>-7151.0099999999993</v>
      </c>
      <c r="O54" s="8">
        <f t="shared" ref="O54:O56" si="13">G54+N54</f>
        <v>47848.99</v>
      </c>
    </row>
    <row r="55" spans="1:15" ht="20.100000000000001" customHeight="1">
      <c r="A55" s="6" t="s">
        <v>128</v>
      </c>
      <c r="B55" s="30" t="s">
        <v>129</v>
      </c>
      <c r="C55" s="31" t="s">
        <v>25</v>
      </c>
      <c r="D55" s="32">
        <v>44348</v>
      </c>
      <c r="E55" s="33" t="s">
        <v>113</v>
      </c>
      <c r="F55" s="33" t="s">
        <v>30</v>
      </c>
      <c r="G55" s="7">
        <v>60000</v>
      </c>
      <c r="H55" s="7">
        <v>-3486.67</v>
      </c>
      <c r="I55" s="7">
        <v>-1722</v>
      </c>
      <c r="J55" s="7">
        <v>-1824</v>
      </c>
      <c r="K55" s="13">
        <v>0</v>
      </c>
      <c r="L55" s="13">
        <v>0</v>
      </c>
      <c r="M55" s="13">
        <v>0</v>
      </c>
      <c r="N55" s="7">
        <f t="shared" si="12"/>
        <v>-7032.67</v>
      </c>
      <c r="O55" s="8">
        <f t="shared" si="13"/>
        <v>52967.33</v>
      </c>
    </row>
    <row r="56" spans="1:15" ht="20.100000000000001" customHeight="1">
      <c r="A56" s="6" t="s">
        <v>34</v>
      </c>
      <c r="B56" s="30"/>
      <c r="C56" s="31"/>
      <c r="D56" s="32"/>
      <c r="E56" s="33"/>
      <c r="F56" s="33"/>
      <c r="G56" s="7">
        <f>SUM(G53:G55)</f>
        <v>235000</v>
      </c>
      <c r="H56" s="7">
        <f>SUM(H53:H55)</f>
        <v>-21436.5</v>
      </c>
      <c r="I56" s="7">
        <f>SUM(I53:I55)</f>
        <v>-6744.5</v>
      </c>
      <c r="J56" s="7">
        <f>SUM(J53:J55)</f>
        <v>-7144</v>
      </c>
      <c r="K56" s="7">
        <f>SUM(K53:K55)</f>
        <v>-6309.8</v>
      </c>
      <c r="L56" s="13">
        <v>0</v>
      </c>
      <c r="M56" s="13">
        <v>0</v>
      </c>
      <c r="N56" s="7">
        <f>SUM(N53:N55)</f>
        <v>-41634.800000000003</v>
      </c>
      <c r="O56" s="8">
        <f t="shared" si="13"/>
        <v>193365.2</v>
      </c>
    </row>
    <row r="57" spans="1:15">
      <c r="A57" s="9" t="s">
        <v>130</v>
      </c>
      <c r="B57" s="36"/>
      <c r="C57" s="37"/>
      <c r="D57" s="38"/>
      <c r="E57" s="39"/>
      <c r="F57" s="39"/>
      <c r="G57" s="10"/>
      <c r="H57" s="10"/>
      <c r="I57" s="10"/>
      <c r="J57" s="10"/>
      <c r="K57" s="10"/>
      <c r="L57" s="11"/>
      <c r="M57" s="10"/>
      <c r="N57" s="10"/>
      <c r="O57" s="12"/>
    </row>
    <row r="58" spans="1:15" ht="20.100000000000001" customHeight="1">
      <c r="A58" s="6" t="s">
        <v>131</v>
      </c>
      <c r="B58" s="30" t="s">
        <v>132</v>
      </c>
      <c r="C58" s="31" t="s">
        <v>25</v>
      </c>
      <c r="D58" s="32">
        <v>38231</v>
      </c>
      <c r="E58" s="33" t="s">
        <v>133</v>
      </c>
      <c r="F58" s="33" t="s">
        <v>30</v>
      </c>
      <c r="G58" s="7">
        <v>80000</v>
      </c>
      <c r="H58" s="7">
        <v>-7400.86</v>
      </c>
      <c r="I58" s="7">
        <v>-2296</v>
      </c>
      <c r="J58" s="7">
        <v>-2432</v>
      </c>
      <c r="K58" s="13">
        <v>0</v>
      </c>
      <c r="L58" s="13">
        <v>0</v>
      </c>
      <c r="M58" s="13">
        <v>0</v>
      </c>
      <c r="N58" s="7">
        <f>SUM(H58:M58)</f>
        <v>-12128.86</v>
      </c>
      <c r="O58" s="8">
        <f>G58+N58</f>
        <v>67871.14</v>
      </c>
    </row>
    <row r="59" spans="1:15" ht="20.100000000000001" customHeight="1">
      <c r="A59" s="6" t="s">
        <v>134</v>
      </c>
      <c r="B59" s="30" t="s">
        <v>135</v>
      </c>
      <c r="C59" s="31" t="s">
        <v>25</v>
      </c>
      <c r="D59" s="32">
        <v>44470</v>
      </c>
      <c r="E59" s="33" t="s">
        <v>136</v>
      </c>
      <c r="F59" s="33" t="s">
        <v>30</v>
      </c>
      <c r="G59" s="7">
        <v>35000</v>
      </c>
      <c r="H59" s="13">
        <v>0</v>
      </c>
      <c r="I59" s="7">
        <v>-1004.5</v>
      </c>
      <c r="J59" s="7">
        <v>-1064</v>
      </c>
      <c r="K59" s="7">
        <v>-3154.9</v>
      </c>
      <c r="L59" s="13">
        <v>0</v>
      </c>
      <c r="M59" s="13">
        <v>0</v>
      </c>
      <c r="N59" s="7">
        <f>SUM(H59:M59)</f>
        <v>-5223.3999999999996</v>
      </c>
      <c r="O59" s="8">
        <f>G59+N59</f>
        <v>29776.6</v>
      </c>
    </row>
    <row r="60" spans="1:15" ht="20.100000000000001" customHeight="1">
      <c r="A60" s="6" t="s">
        <v>34</v>
      </c>
      <c r="B60" s="30"/>
      <c r="C60" s="31"/>
      <c r="D60" s="32"/>
      <c r="E60" s="33"/>
      <c r="F60" s="33"/>
      <c r="G60" s="7">
        <f>SUM(G58:G59)</f>
        <v>115000</v>
      </c>
      <c r="H60" s="7">
        <f>SUM(H58:H59)</f>
        <v>-7400.86</v>
      </c>
      <c r="I60" s="7">
        <f>SUM(I58:I59)</f>
        <v>-3300.5</v>
      </c>
      <c r="J60" s="7">
        <f>SUM(J58:J59)</f>
        <v>-3496</v>
      </c>
      <c r="K60" s="7">
        <f>SUM(K58:K59)</f>
        <v>-3154.9</v>
      </c>
      <c r="L60" s="13">
        <v>0</v>
      </c>
      <c r="M60" s="13">
        <v>0</v>
      </c>
      <c r="N60" s="7">
        <f>SUM(N58:N59)</f>
        <v>-17352.260000000002</v>
      </c>
      <c r="O60" s="8">
        <f>SUM(O58:O59)</f>
        <v>97647.739999999991</v>
      </c>
    </row>
    <row r="61" spans="1:15" ht="20.100000000000001" customHeight="1">
      <c r="A61" s="9" t="s">
        <v>137</v>
      </c>
      <c r="B61" s="36"/>
      <c r="C61" s="37"/>
      <c r="D61" s="38"/>
      <c r="E61" s="39"/>
      <c r="F61" s="39"/>
      <c r="G61" s="10"/>
      <c r="H61" s="10"/>
      <c r="I61" s="10"/>
      <c r="J61" s="10"/>
      <c r="K61" s="10"/>
      <c r="L61" s="11"/>
      <c r="M61" s="11"/>
      <c r="N61" s="10"/>
      <c r="O61" s="12"/>
    </row>
    <row r="62" spans="1:15" ht="20.100000000000001" customHeight="1">
      <c r="A62" s="6" t="s">
        <v>138</v>
      </c>
      <c r="B62" s="30" t="s">
        <v>139</v>
      </c>
      <c r="C62" s="31" t="s">
        <v>20</v>
      </c>
      <c r="D62" s="32">
        <v>44136</v>
      </c>
      <c r="E62" s="33" t="s">
        <v>41</v>
      </c>
      <c r="F62" s="33" t="s">
        <v>30</v>
      </c>
      <c r="G62" s="7">
        <v>200000</v>
      </c>
      <c r="H62" s="7">
        <v>-35726.5</v>
      </c>
      <c r="I62" s="7">
        <v>-5740</v>
      </c>
      <c r="J62" s="7">
        <v>-5685.41</v>
      </c>
      <c r="K62" s="13">
        <v>0</v>
      </c>
      <c r="L62" s="13">
        <v>0</v>
      </c>
      <c r="M62" s="14">
        <v>0</v>
      </c>
      <c r="N62" s="7">
        <f>SUM(H62:M62)</f>
        <v>-47151.91</v>
      </c>
      <c r="O62" s="8">
        <f>G62+N62</f>
        <v>152848.09</v>
      </c>
    </row>
    <row r="63" spans="1:15" ht="20.100000000000001" customHeight="1">
      <c r="A63" s="6" t="s">
        <v>140</v>
      </c>
      <c r="B63" s="30" t="s">
        <v>141</v>
      </c>
      <c r="C63" s="31" t="s">
        <v>20</v>
      </c>
      <c r="D63" s="32">
        <v>38687</v>
      </c>
      <c r="E63" s="33" t="s">
        <v>142</v>
      </c>
      <c r="F63" s="33" t="s">
        <v>30</v>
      </c>
      <c r="G63" s="7">
        <v>110000</v>
      </c>
      <c r="H63" s="7">
        <v>-14457.61</v>
      </c>
      <c r="I63" s="7">
        <v>-3157</v>
      </c>
      <c r="J63" s="7">
        <v>-3344</v>
      </c>
      <c r="K63" s="55">
        <v>0</v>
      </c>
      <c r="L63" s="13">
        <v>0</v>
      </c>
      <c r="M63" s="14">
        <v>0</v>
      </c>
      <c r="N63" s="7">
        <f t="shared" ref="N63:N67" si="14">SUM(H63:M63)</f>
        <v>-20958.61</v>
      </c>
      <c r="O63" s="8">
        <f t="shared" ref="O63:O67" si="15">G63+N63</f>
        <v>89041.39</v>
      </c>
    </row>
    <row r="64" spans="1:15" ht="20.100000000000001" customHeight="1">
      <c r="A64" s="6" t="s">
        <v>143</v>
      </c>
      <c r="B64" s="30" t="s">
        <v>144</v>
      </c>
      <c r="C64" s="31" t="s">
        <v>20</v>
      </c>
      <c r="D64" s="32">
        <v>38386</v>
      </c>
      <c r="E64" s="33" t="s">
        <v>145</v>
      </c>
      <c r="F64" s="33" t="s">
        <v>30</v>
      </c>
      <c r="G64" s="7">
        <v>65000</v>
      </c>
      <c r="H64" s="7">
        <v>-4112.08</v>
      </c>
      <c r="I64" s="7">
        <v>-1865.5</v>
      </c>
      <c r="J64" s="7">
        <v>-1976</v>
      </c>
      <c r="K64" s="7">
        <v>-1577.45</v>
      </c>
      <c r="L64" s="13">
        <v>0</v>
      </c>
      <c r="M64" s="7">
        <v>-8474.26</v>
      </c>
      <c r="N64" s="7">
        <f t="shared" si="14"/>
        <v>-18005.29</v>
      </c>
      <c r="O64" s="8">
        <f t="shared" si="15"/>
        <v>46994.71</v>
      </c>
    </row>
    <row r="65" spans="1:15" ht="20.100000000000001" customHeight="1">
      <c r="A65" s="6" t="s">
        <v>146</v>
      </c>
      <c r="B65" s="30" t="s">
        <v>147</v>
      </c>
      <c r="C65" s="31" t="s">
        <v>20</v>
      </c>
      <c r="D65" s="32">
        <v>43678</v>
      </c>
      <c r="E65" s="33" t="s">
        <v>148</v>
      </c>
      <c r="F65" s="33" t="s">
        <v>74</v>
      </c>
      <c r="G65" s="7">
        <v>60000</v>
      </c>
      <c r="H65" s="7">
        <v>-3486.67</v>
      </c>
      <c r="I65" s="7">
        <v>-1722</v>
      </c>
      <c r="J65" s="7">
        <v>-1824</v>
      </c>
      <c r="K65" s="13">
        <v>0</v>
      </c>
      <c r="L65" s="13">
        <v>0</v>
      </c>
      <c r="M65" s="14">
        <v>0</v>
      </c>
      <c r="N65" s="7">
        <f t="shared" si="14"/>
        <v>-7032.67</v>
      </c>
      <c r="O65" s="8">
        <f t="shared" si="15"/>
        <v>52967.33</v>
      </c>
    </row>
    <row r="66" spans="1:15" ht="20.100000000000001" customHeight="1">
      <c r="A66" s="6" t="s">
        <v>149</v>
      </c>
      <c r="B66" s="30" t="s">
        <v>150</v>
      </c>
      <c r="C66" s="31" t="s">
        <v>25</v>
      </c>
      <c r="D66" s="32">
        <v>38392</v>
      </c>
      <c r="E66" s="33" t="s">
        <v>148</v>
      </c>
      <c r="F66" s="33" t="s">
        <v>30</v>
      </c>
      <c r="G66" s="7">
        <v>60000</v>
      </c>
      <c r="H66" s="7">
        <v>-3171.18</v>
      </c>
      <c r="I66" s="7">
        <v>-1722</v>
      </c>
      <c r="J66" s="7">
        <v>-1824</v>
      </c>
      <c r="K66" s="7">
        <v>-1577.45</v>
      </c>
      <c r="L66" s="13">
        <v>0</v>
      </c>
      <c r="M66" s="14">
        <v>0</v>
      </c>
      <c r="N66" s="7">
        <f t="shared" si="14"/>
        <v>-8294.630000000001</v>
      </c>
      <c r="O66" s="8">
        <f t="shared" si="15"/>
        <v>51705.369999999995</v>
      </c>
    </row>
    <row r="67" spans="1:15" ht="20.100000000000001" customHeight="1">
      <c r="A67" s="6" t="s">
        <v>151</v>
      </c>
      <c r="B67" s="30" t="s">
        <v>152</v>
      </c>
      <c r="C67" s="31" t="s">
        <v>20</v>
      </c>
      <c r="D67" s="32">
        <v>41852</v>
      </c>
      <c r="E67" s="33" t="s">
        <v>153</v>
      </c>
      <c r="F67" s="33" t="s">
        <v>30</v>
      </c>
      <c r="G67" s="7">
        <v>45000</v>
      </c>
      <c r="H67" s="7">
        <v>-1148.33</v>
      </c>
      <c r="I67" s="7">
        <v>-1291.5</v>
      </c>
      <c r="J67" s="7">
        <v>-1368</v>
      </c>
      <c r="K67" s="14">
        <v>0</v>
      </c>
      <c r="L67" s="13">
        <v>0</v>
      </c>
      <c r="M67" s="14">
        <v>0</v>
      </c>
      <c r="N67" s="7">
        <f t="shared" si="14"/>
        <v>-3807.83</v>
      </c>
      <c r="O67" s="8">
        <f t="shared" si="15"/>
        <v>41192.17</v>
      </c>
    </row>
    <row r="68" spans="1:15" ht="20.100000000000001" customHeight="1">
      <c r="A68" s="6" t="s">
        <v>34</v>
      </c>
      <c r="B68" s="41"/>
      <c r="C68" s="42"/>
      <c r="D68" s="41"/>
      <c r="E68" s="33"/>
      <c r="F68" s="33"/>
      <c r="G68" s="7">
        <f>SUM(G62:G67)</f>
        <v>540000</v>
      </c>
      <c r="H68" s="7">
        <f>SUM(H62:H67)</f>
        <v>-62102.37</v>
      </c>
      <c r="I68" s="7">
        <f>SUM(I62:I67)</f>
        <v>-15498</v>
      </c>
      <c r="J68" s="7">
        <f>SUM(J62:J67)</f>
        <v>-16021.41</v>
      </c>
      <c r="K68" s="7">
        <f>SUM(K62:K67)</f>
        <v>-3154.9</v>
      </c>
      <c r="L68" s="13">
        <v>0</v>
      </c>
      <c r="M68" s="7">
        <f>SUM(M62:M67)</f>
        <v>-8474.26</v>
      </c>
      <c r="N68" s="7">
        <f>SUM(N62:N67)</f>
        <v>-105250.94</v>
      </c>
      <c r="O68" s="8">
        <f>SUM(O62:O67)</f>
        <v>434749.06</v>
      </c>
    </row>
    <row r="69" spans="1:15" ht="20.100000000000001" customHeight="1">
      <c r="A69" s="9" t="s">
        <v>154</v>
      </c>
      <c r="B69" s="43"/>
      <c r="C69" s="44"/>
      <c r="D69" s="43"/>
      <c r="E69" s="39"/>
      <c r="F69" s="39"/>
      <c r="G69" s="11"/>
      <c r="H69" s="11"/>
      <c r="I69" s="11"/>
      <c r="J69" s="11"/>
      <c r="K69" s="11"/>
      <c r="L69" s="11"/>
      <c r="M69" s="11"/>
      <c r="N69" s="11"/>
      <c r="O69" s="45"/>
    </row>
    <row r="70" spans="1:15" ht="20.100000000000001" customHeight="1">
      <c r="A70" s="6" t="s">
        <v>155</v>
      </c>
      <c r="B70" s="30" t="s">
        <v>156</v>
      </c>
      <c r="C70" s="31" t="s">
        <v>20</v>
      </c>
      <c r="D70" s="32">
        <v>42767</v>
      </c>
      <c r="E70" s="33" t="s">
        <v>157</v>
      </c>
      <c r="F70" s="33" t="s">
        <v>30</v>
      </c>
      <c r="G70" s="7">
        <v>95000</v>
      </c>
      <c r="H70" s="7">
        <v>-10929.23</v>
      </c>
      <c r="I70" s="7">
        <v>-2726.5</v>
      </c>
      <c r="J70" s="7">
        <v>-2888</v>
      </c>
      <c r="K70" s="13">
        <v>0</v>
      </c>
      <c r="L70" s="13">
        <v>0</v>
      </c>
      <c r="M70" s="13">
        <v>0</v>
      </c>
      <c r="N70" s="7">
        <f>SUM(H70:M70)</f>
        <v>-16543.73</v>
      </c>
      <c r="O70" s="8">
        <f>G70+N70</f>
        <v>78456.27</v>
      </c>
    </row>
    <row r="71" spans="1:15" ht="20.100000000000001" customHeight="1">
      <c r="A71" s="6" t="s">
        <v>158</v>
      </c>
      <c r="B71" s="41"/>
      <c r="C71" s="42" t="s">
        <v>25</v>
      </c>
      <c r="D71" s="32">
        <v>44743</v>
      </c>
      <c r="E71" s="33" t="s">
        <v>33</v>
      </c>
      <c r="F71" s="33" t="s">
        <v>30</v>
      </c>
      <c r="G71" s="7">
        <v>90000</v>
      </c>
      <c r="H71" s="7">
        <v>-9753.11</v>
      </c>
      <c r="I71" s="7">
        <v>-2583</v>
      </c>
      <c r="J71" s="7">
        <v>-2736</v>
      </c>
      <c r="K71" s="13">
        <v>0</v>
      </c>
      <c r="L71" s="13">
        <v>0</v>
      </c>
      <c r="M71" s="13">
        <v>0</v>
      </c>
      <c r="N71" s="7">
        <f>SUM(H71:M71)</f>
        <v>-15072.11</v>
      </c>
      <c r="O71" s="8">
        <f>G71+N71</f>
        <v>74927.89</v>
      </c>
    </row>
    <row r="72" spans="1:15" ht="20.100000000000001" customHeight="1">
      <c r="A72" s="6" t="s">
        <v>34</v>
      </c>
      <c r="B72" s="41"/>
      <c r="C72" s="42"/>
      <c r="D72" s="41"/>
      <c r="E72" s="33"/>
      <c r="F72" s="33"/>
      <c r="G72" s="7">
        <f>SUM(G70:G71)</f>
        <v>185000</v>
      </c>
      <c r="H72" s="7">
        <f t="shared" ref="H72:N72" si="16">SUM(H70:H71)</f>
        <v>-20682.34</v>
      </c>
      <c r="I72" s="7">
        <f t="shared" si="16"/>
        <v>-5309.5</v>
      </c>
      <c r="J72" s="7">
        <f t="shared" si="16"/>
        <v>-5624</v>
      </c>
      <c r="K72" s="13">
        <f t="shared" si="16"/>
        <v>0</v>
      </c>
      <c r="L72" s="13">
        <f t="shared" si="16"/>
        <v>0</v>
      </c>
      <c r="M72" s="13">
        <v>0</v>
      </c>
      <c r="N72" s="7">
        <f t="shared" si="16"/>
        <v>-31615.84</v>
      </c>
      <c r="O72" s="8">
        <f>SUM(O70:O71)</f>
        <v>153384.16</v>
      </c>
    </row>
    <row r="73" spans="1:15" ht="20.100000000000001" customHeight="1">
      <c r="A73" s="9" t="s">
        <v>159</v>
      </c>
      <c r="B73" s="43"/>
      <c r="C73" s="44"/>
      <c r="D73" s="43"/>
      <c r="E73" s="39"/>
      <c r="F73" s="39"/>
      <c r="G73" s="11"/>
      <c r="H73" s="11"/>
      <c r="I73" s="11"/>
      <c r="J73" s="11"/>
      <c r="K73" s="11"/>
      <c r="L73" s="11"/>
      <c r="M73" s="11"/>
      <c r="N73" s="11"/>
      <c r="O73" s="45"/>
    </row>
    <row r="74" spans="1:15" ht="20.100000000000001" customHeight="1">
      <c r="A74" s="6" t="s">
        <v>160</v>
      </c>
      <c r="B74" s="30" t="s">
        <v>161</v>
      </c>
      <c r="C74" s="31" t="s">
        <v>25</v>
      </c>
      <c r="D74" s="32">
        <v>44197</v>
      </c>
      <c r="E74" s="33" t="s">
        <v>107</v>
      </c>
      <c r="F74" s="33" t="s">
        <v>30</v>
      </c>
      <c r="G74" s="7">
        <v>120000</v>
      </c>
      <c r="H74" s="7">
        <v>-16415.490000000002</v>
      </c>
      <c r="I74" s="7">
        <v>-3444</v>
      </c>
      <c r="J74" s="7">
        <v>-3648</v>
      </c>
      <c r="K74" s="7">
        <v>-1577.45</v>
      </c>
      <c r="L74" s="13">
        <v>0</v>
      </c>
      <c r="M74" s="13">
        <v>0</v>
      </c>
      <c r="N74" s="7">
        <f>SUM(H74:M74)</f>
        <v>-25084.940000000002</v>
      </c>
      <c r="O74" s="8">
        <f>G74+N74</f>
        <v>94915.06</v>
      </c>
    </row>
    <row r="75" spans="1:15" ht="20.100000000000001" customHeight="1">
      <c r="A75" s="6" t="s">
        <v>162</v>
      </c>
      <c r="B75" s="30" t="s">
        <v>163</v>
      </c>
      <c r="C75" s="31" t="s">
        <v>25</v>
      </c>
      <c r="D75" s="32">
        <v>43556</v>
      </c>
      <c r="E75" s="33" t="s">
        <v>113</v>
      </c>
      <c r="F75" s="33" t="s">
        <v>30</v>
      </c>
      <c r="G75" s="7">
        <v>60000</v>
      </c>
      <c r="H75" s="7">
        <v>-3171.18</v>
      </c>
      <c r="I75" s="7">
        <v>-1722</v>
      </c>
      <c r="J75" s="7">
        <v>-1824</v>
      </c>
      <c r="K75" s="7">
        <v>-1577.45</v>
      </c>
      <c r="L75" s="13">
        <v>0</v>
      </c>
      <c r="M75" s="13">
        <v>0</v>
      </c>
      <c r="N75" s="7">
        <f t="shared" ref="N75:N76" si="17">SUM(H75:M75)</f>
        <v>-8294.630000000001</v>
      </c>
      <c r="O75" s="8">
        <f t="shared" ref="O75:O76" si="18">G75+N75</f>
        <v>51705.369999999995</v>
      </c>
    </row>
    <row r="76" spans="1:15" ht="20.100000000000001" customHeight="1">
      <c r="A76" s="6" t="s">
        <v>164</v>
      </c>
      <c r="B76" s="30" t="s">
        <v>165</v>
      </c>
      <c r="C76" s="31" t="s">
        <v>20</v>
      </c>
      <c r="D76" s="32">
        <v>44348</v>
      </c>
      <c r="E76" s="33" t="s">
        <v>113</v>
      </c>
      <c r="F76" s="33" t="s">
        <v>30</v>
      </c>
      <c r="G76" s="7">
        <v>60000</v>
      </c>
      <c r="H76" s="7">
        <v>-3486.67</v>
      </c>
      <c r="I76" s="7">
        <v>-1722</v>
      </c>
      <c r="J76" s="7">
        <v>-1824</v>
      </c>
      <c r="K76" s="13">
        <v>0</v>
      </c>
      <c r="L76" s="13">
        <v>0</v>
      </c>
      <c r="M76" s="13">
        <v>0</v>
      </c>
      <c r="N76" s="7">
        <f t="shared" si="17"/>
        <v>-7032.67</v>
      </c>
      <c r="O76" s="8">
        <f t="shared" si="18"/>
        <v>52967.33</v>
      </c>
    </row>
    <row r="77" spans="1:15" ht="20.100000000000001" customHeight="1">
      <c r="A77" s="6" t="s">
        <v>34</v>
      </c>
      <c r="B77" s="30"/>
      <c r="C77" s="31"/>
      <c r="D77" s="32"/>
      <c r="E77" s="33"/>
      <c r="F77" s="33"/>
      <c r="G77" s="7">
        <f>SUM(G74:G76)</f>
        <v>240000</v>
      </c>
      <c r="H77" s="7">
        <f>SUM(H74:H76)</f>
        <v>-23073.340000000004</v>
      </c>
      <c r="I77" s="7">
        <f>SUM(I74:I76)</f>
        <v>-6888</v>
      </c>
      <c r="J77" s="7">
        <f>SUM(J74:J76)</f>
        <v>-7296</v>
      </c>
      <c r="K77" s="7">
        <f>SUM(K74:K76)</f>
        <v>-3154.9</v>
      </c>
      <c r="L77" s="13">
        <v>0</v>
      </c>
      <c r="M77" s="13">
        <f>SUM(M74:M76)</f>
        <v>0</v>
      </c>
      <c r="N77" s="7">
        <f>SUM(N74:N76)</f>
        <v>-40412.240000000005</v>
      </c>
      <c r="O77" s="8">
        <f>SUM(O74:O76)</f>
        <v>199587.76</v>
      </c>
    </row>
    <row r="78" spans="1:15" ht="20.100000000000001" customHeight="1">
      <c r="A78" s="9" t="s">
        <v>166</v>
      </c>
      <c r="B78" s="36"/>
      <c r="C78" s="37"/>
      <c r="D78" s="38"/>
      <c r="E78" s="39"/>
      <c r="F78" s="39"/>
      <c r="G78" s="10"/>
      <c r="H78" s="10"/>
      <c r="I78" s="10"/>
      <c r="J78" s="10"/>
      <c r="K78" s="10"/>
      <c r="L78" s="11"/>
      <c r="M78" s="11"/>
      <c r="N78" s="10"/>
      <c r="O78" s="12"/>
    </row>
    <row r="79" spans="1:15" ht="20.100000000000001" customHeight="1">
      <c r="A79" s="6" t="s">
        <v>167</v>
      </c>
      <c r="B79" s="30" t="s">
        <v>168</v>
      </c>
      <c r="C79" s="31" t="s">
        <v>20</v>
      </c>
      <c r="D79" s="32">
        <v>39552</v>
      </c>
      <c r="E79" s="33" t="s">
        <v>41</v>
      </c>
      <c r="F79" s="33" t="s">
        <v>30</v>
      </c>
      <c r="G79" s="7">
        <v>120000</v>
      </c>
      <c r="H79" s="7">
        <v>-16809.86</v>
      </c>
      <c r="I79" s="7">
        <v>-3444</v>
      </c>
      <c r="J79" s="7">
        <v>-3648</v>
      </c>
      <c r="K79" s="13">
        <v>0</v>
      </c>
      <c r="L79" s="13">
        <v>0</v>
      </c>
      <c r="M79" s="13">
        <v>0</v>
      </c>
      <c r="N79" s="7">
        <f>SUM(H79:M79)</f>
        <v>-23901.86</v>
      </c>
      <c r="O79" s="8">
        <f>G79+N79</f>
        <v>96098.14</v>
      </c>
    </row>
    <row r="80" spans="1:15" ht="20.100000000000001" customHeight="1">
      <c r="A80" s="6" t="s">
        <v>169</v>
      </c>
      <c r="B80" s="30" t="s">
        <v>170</v>
      </c>
      <c r="C80" s="31" t="s">
        <v>20</v>
      </c>
      <c r="D80" s="32">
        <v>43647</v>
      </c>
      <c r="E80" s="33" t="s">
        <v>29</v>
      </c>
      <c r="F80" s="33" t="s">
        <v>30</v>
      </c>
      <c r="G80" s="7">
        <v>80000</v>
      </c>
      <c r="H80" s="7">
        <v>-6619.29</v>
      </c>
      <c r="I80" s="7">
        <v>-2296</v>
      </c>
      <c r="J80" s="7">
        <v>-2432</v>
      </c>
      <c r="K80" s="7">
        <v>-3154.9</v>
      </c>
      <c r="L80" s="13">
        <v>0</v>
      </c>
      <c r="M80" s="13">
        <v>0</v>
      </c>
      <c r="N80" s="7">
        <f t="shared" ref="N80:N84" si="19">SUM(H80:M80)</f>
        <v>-14502.19</v>
      </c>
      <c r="O80" s="8">
        <f t="shared" ref="O80:O84" si="20">G80+N80</f>
        <v>65497.81</v>
      </c>
    </row>
    <row r="81" spans="1:15" ht="20.100000000000001" customHeight="1">
      <c r="A81" s="6" t="s">
        <v>171</v>
      </c>
      <c r="B81" s="30" t="s">
        <v>172</v>
      </c>
      <c r="C81" s="31" t="s">
        <v>25</v>
      </c>
      <c r="D81" s="32">
        <v>42401</v>
      </c>
      <c r="E81" s="33" t="s">
        <v>113</v>
      </c>
      <c r="F81" s="33" t="s">
        <v>30</v>
      </c>
      <c r="G81" s="7">
        <v>60000</v>
      </c>
      <c r="H81" s="7">
        <v>-3486.67</v>
      </c>
      <c r="I81" s="7">
        <v>-1722</v>
      </c>
      <c r="J81" s="7">
        <v>-1824</v>
      </c>
      <c r="K81" s="13">
        <v>0</v>
      </c>
      <c r="L81" s="13">
        <v>0</v>
      </c>
      <c r="M81" s="13">
        <v>0</v>
      </c>
      <c r="N81" s="7">
        <f t="shared" si="19"/>
        <v>-7032.67</v>
      </c>
      <c r="O81" s="8">
        <f t="shared" si="20"/>
        <v>52967.33</v>
      </c>
    </row>
    <row r="82" spans="1:15" ht="20.100000000000001" customHeight="1">
      <c r="A82" s="6" t="s">
        <v>173</v>
      </c>
      <c r="B82" s="30" t="s">
        <v>174</v>
      </c>
      <c r="C82" s="31" t="s">
        <v>25</v>
      </c>
      <c r="D82" s="32">
        <v>44470</v>
      </c>
      <c r="E82" s="33" t="s">
        <v>113</v>
      </c>
      <c r="F82" s="33" t="s">
        <v>30</v>
      </c>
      <c r="G82" s="7">
        <v>60000</v>
      </c>
      <c r="H82" s="7">
        <v>-3171.18</v>
      </c>
      <c r="I82" s="7">
        <v>-1722</v>
      </c>
      <c r="J82" s="7">
        <v>-1824</v>
      </c>
      <c r="K82" s="7">
        <v>-1577.45</v>
      </c>
      <c r="L82" s="13">
        <v>0</v>
      </c>
      <c r="M82" s="13">
        <v>0</v>
      </c>
      <c r="N82" s="7">
        <f t="shared" si="19"/>
        <v>-8294.630000000001</v>
      </c>
      <c r="O82" s="8">
        <f t="shared" si="20"/>
        <v>51705.369999999995</v>
      </c>
    </row>
    <row r="83" spans="1:15" ht="20.100000000000001" customHeight="1">
      <c r="A83" s="6" t="s">
        <v>175</v>
      </c>
      <c r="B83" s="30" t="s">
        <v>176</v>
      </c>
      <c r="C83" s="31" t="s">
        <v>25</v>
      </c>
      <c r="D83" s="32">
        <v>43313</v>
      </c>
      <c r="E83" s="33" t="s">
        <v>113</v>
      </c>
      <c r="F83" s="33" t="s">
        <v>30</v>
      </c>
      <c r="G83" s="7">
        <v>60000</v>
      </c>
      <c r="H83" s="7">
        <v>-3486.67</v>
      </c>
      <c r="I83" s="7">
        <v>-1722</v>
      </c>
      <c r="J83" s="7">
        <v>-1824</v>
      </c>
      <c r="K83" s="13">
        <v>0</v>
      </c>
      <c r="L83" s="13">
        <v>0</v>
      </c>
      <c r="M83" s="13">
        <v>0</v>
      </c>
      <c r="N83" s="7">
        <f t="shared" si="19"/>
        <v>-7032.67</v>
      </c>
      <c r="O83" s="8">
        <f t="shared" si="20"/>
        <v>52967.33</v>
      </c>
    </row>
    <row r="84" spans="1:15" ht="20.100000000000001" customHeight="1">
      <c r="A84" s="6" t="s">
        <v>177</v>
      </c>
      <c r="B84" s="30" t="s">
        <v>178</v>
      </c>
      <c r="C84" s="31" t="s">
        <v>25</v>
      </c>
      <c r="D84" s="32">
        <v>44095</v>
      </c>
      <c r="E84" s="33" t="s">
        <v>179</v>
      </c>
      <c r="F84" s="33" t="s">
        <v>30</v>
      </c>
      <c r="G84" s="7">
        <v>30000</v>
      </c>
      <c r="H84" s="13">
        <v>0</v>
      </c>
      <c r="I84" s="56">
        <v>-861</v>
      </c>
      <c r="J84" s="56">
        <v>-912</v>
      </c>
      <c r="K84" s="13">
        <v>0</v>
      </c>
      <c r="L84" s="13">
        <v>0</v>
      </c>
      <c r="M84" s="13">
        <v>0</v>
      </c>
      <c r="N84" s="7">
        <f t="shared" si="19"/>
        <v>-1773</v>
      </c>
      <c r="O84" s="8">
        <f t="shared" si="20"/>
        <v>28227</v>
      </c>
    </row>
    <row r="85" spans="1:15" ht="20.100000000000001" customHeight="1">
      <c r="A85" s="6" t="s">
        <v>34</v>
      </c>
      <c r="B85" s="30"/>
      <c r="C85" s="31"/>
      <c r="D85" s="32"/>
      <c r="E85" s="33"/>
      <c r="F85" s="33"/>
      <c r="G85" s="7">
        <f>SUM(G79:G84)</f>
        <v>410000</v>
      </c>
      <c r="H85" s="7">
        <f>SUM(H79:H84)</f>
        <v>-33573.67</v>
      </c>
      <c r="I85" s="7">
        <f>SUM(I79:I84)</f>
        <v>-11767</v>
      </c>
      <c r="J85" s="7">
        <f>SUM(J79:J84)</f>
        <v>-12464</v>
      </c>
      <c r="K85" s="7">
        <f>SUM(K79:K84)</f>
        <v>-4732.3500000000004</v>
      </c>
      <c r="L85" s="13">
        <v>0</v>
      </c>
      <c r="M85" s="13">
        <f>SUM(M79:M84)</f>
        <v>0</v>
      </c>
      <c r="N85" s="7">
        <f>SUM(N79:N84)</f>
        <v>-62537.020000000004</v>
      </c>
      <c r="O85" s="8">
        <f>SUM(O79:O84)</f>
        <v>347462.98000000004</v>
      </c>
    </row>
    <row r="86" spans="1:15" ht="20.100000000000001" customHeight="1">
      <c r="A86" s="9" t="s">
        <v>180</v>
      </c>
      <c r="B86" s="36"/>
      <c r="C86" s="37"/>
      <c r="D86" s="38"/>
      <c r="E86" s="39"/>
      <c r="F86" s="39"/>
      <c r="G86" s="10"/>
      <c r="H86" s="11"/>
      <c r="I86" s="11"/>
      <c r="J86" s="11"/>
      <c r="K86" s="11"/>
      <c r="L86" s="11"/>
      <c r="M86" s="11"/>
      <c r="N86" s="10"/>
      <c r="O86" s="12"/>
    </row>
    <row r="87" spans="1:15" ht="20.100000000000001" customHeight="1">
      <c r="A87" s="6" t="s">
        <v>181</v>
      </c>
      <c r="B87" s="30" t="s">
        <v>182</v>
      </c>
      <c r="C87" s="31" t="s">
        <v>20</v>
      </c>
      <c r="D87" s="32">
        <v>44480</v>
      </c>
      <c r="E87" s="33" t="s">
        <v>41</v>
      </c>
      <c r="F87" s="33" t="s">
        <v>30</v>
      </c>
      <c r="G87" s="7">
        <v>120000</v>
      </c>
      <c r="H87" s="7">
        <v>-16809.86</v>
      </c>
      <c r="I87" s="7">
        <v>-3444</v>
      </c>
      <c r="J87" s="7">
        <v>-3648</v>
      </c>
      <c r="K87" s="13">
        <v>0</v>
      </c>
      <c r="L87" s="13">
        <v>0</v>
      </c>
      <c r="M87" s="13">
        <v>0</v>
      </c>
      <c r="N87" s="7">
        <f>SUM(H87:M87)</f>
        <v>-23901.86</v>
      </c>
      <c r="O87" s="8">
        <f>G87+N87</f>
        <v>96098.14</v>
      </c>
    </row>
    <row r="88" spans="1:15" ht="20.100000000000001" customHeight="1">
      <c r="A88" s="6" t="s">
        <v>34</v>
      </c>
      <c r="B88" s="41"/>
      <c r="C88" s="42"/>
      <c r="D88" s="41"/>
      <c r="E88" s="33"/>
      <c r="F88" s="33"/>
      <c r="G88" s="7">
        <f>SUM(G87:G87)</f>
        <v>120000</v>
      </c>
      <c r="H88" s="7">
        <f>SUM(H87:H87)</f>
        <v>-16809.86</v>
      </c>
      <c r="I88" s="7">
        <f>SUM(I87:I87)</f>
        <v>-3444</v>
      </c>
      <c r="J88" s="7">
        <f>SUM(J87:J87)</f>
        <v>-3648</v>
      </c>
      <c r="K88" s="13">
        <v>0</v>
      </c>
      <c r="L88" s="13">
        <v>0</v>
      </c>
      <c r="M88" s="13">
        <v>0</v>
      </c>
      <c r="N88" s="7">
        <f>SUM(N87:N87)</f>
        <v>-23901.86</v>
      </c>
      <c r="O88" s="8">
        <f>SUM(O87:O87)</f>
        <v>96098.14</v>
      </c>
    </row>
    <row r="89" spans="1:15" ht="20.100000000000001" customHeight="1">
      <c r="A89" s="9" t="s">
        <v>183</v>
      </c>
      <c r="B89" s="43"/>
      <c r="C89" s="44"/>
      <c r="D89" s="43"/>
      <c r="E89" s="39"/>
      <c r="F89" s="39"/>
      <c r="G89" s="11"/>
      <c r="H89" s="11"/>
      <c r="I89" s="11"/>
      <c r="J89" s="11"/>
      <c r="K89" s="11"/>
      <c r="L89" s="11"/>
      <c r="M89" s="11"/>
      <c r="N89" s="11"/>
      <c r="O89" s="45"/>
    </row>
    <row r="90" spans="1:15" ht="20.100000000000001" customHeight="1">
      <c r="A90" s="6" t="s">
        <v>184</v>
      </c>
      <c r="B90" s="30" t="s">
        <v>185</v>
      </c>
      <c r="C90" s="31" t="s">
        <v>20</v>
      </c>
      <c r="D90" s="32">
        <v>44263</v>
      </c>
      <c r="E90" s="33" t="s">
        <v>41</v>
      </c>
      <c r="F90" s="33" t="s">
        <v>30</v>
      </c>
      <c r="G90" s="7">
        <v>120000</v>
      </c>
      <c r="H90" s="7">
        <v>-16809.86</v>
      </c>
      <c r="I90" s="7">
        <v>-3444</v>
      </c>
      <c r="J90" s="7">
        <v>-3648</v>
      </c>
      <c r="K90" s="13">
        <v>0</v>
      </c>
      <c r="L90" s="13">
        <v>0</v>
      </c>
      <c r="M90" s="13">
        <v>0</v>
      </c>
      <c r="N90" s="7">
        <f>SUM(H90:M90)</f>
        <v>-23901.86</v>
      </c>
      <c r="O90" s="8">
        <f>G90+N90</f>
        <v>96098.14</v>
      </c>
    </row>
    <row r="91" spans="1:15" ht="20.100000000000001" customHeight="1">
      <c r="A91" s="6" t="s">
        <v>186</v>
      </c>
      <c r="B91" s="41" t="s">
        <v>187</v>
      </c>
      <c r="C91" s="31" t="s">
        <v>25</v>
      </c>
      <c r="D91" s="32">
        <v>44682</v>
      </c>
      <c r="E91" s="33" t="s">
        <v>113</v>
      </c>
      <c r="F91" s="33" t="s">
        <v>30</v>
      </c>
      <c r="G91" s="7">
        <v>60000</v>
      </c>
      <c r="H91" s="7">
        <v>-3486.67</v>
      </c>
      <c r="I91" s="7">
        <v>-1722</v>
      </c>
      <c r="J91" s="7">
        <v>-1824</v>
      </c>
      <c r="K91" s="13">
        <v>0</v>
      </c>
      <c r="L91" s="13">
        <v>0</v>
      </c>
      <c r="M91" s="13">
        <v>0</v>
      </c>
      <c r="N91" s="7">
        <f>SUM(H91:M91)</f>
        <v>-7032.67</v>
      </c>
      <c r="O91" s="8">
        <f>G91+N91</f>
        <v>52967.33</v>
      </c>
    </row>
    <row r="92" spans="1:15" ht="20.100000000000001" customHeight="1">
      <c r="A92" s="6" t="s">
        <v>34</v>
      </c>
      <c r="B92" s="41"/>
      <c r="C92" s="42"/>
      <c r="D92" s="41"/>
      <c r="E92" s="33"/>
      <c r="F92" s="33"/>
      <c r="G92" s="7">
        <f>SUM(G90:G91)</f>
        <v>180000</v>
      </c>
      <c r="H92" s="7">
        <f>SUM(H90:H91)</f>
        <v>-20296.53</v>
      </c>
      <c r="I92" s="7">
        <f>SUM(I90:I91)</f>
        <v>-5166</v>
      </c>
      <c r="J92" s="7">
        <f>SUM(J90:J91)</f>
        <v>-5472</v>
      </c>
      <c r="K92" s="13">
        <v>0</v>
      </c>
      <c r="L92" s="13">
        <v>0</v>
      </c>
      <c r="M92" s="13">
        <v>0</v>
      </c>
      <c r="N92" s="7">
        <f>SUM(N90:N91)</f>
        <v>-30934.53</v>
      </c>
      <c r="O92" s="8">
        <f>SUM(O90:O91)</f>
        <v>149065.47</v>
      </c>
    </row>
    <row r="93" spans="1:15" ht="20.100000000000001" customHeight="1">
      <c r="A93" s="9" t="s">
        <v>188</v>
      </c>
      <c r="B93" s="43"/>
      <c r="C93" s="44"/>
      <c r="D93" s="43"/>
      <c r="E93" s="39"/>
      <c r="F93" s="39"/>
      <c r="G93" s="10"/>
      <c r="H93" s="10"/>
      <c r="I93" s="10"/>
      <c r="J93" s="10"/>
      <c r="K93" s="11"/>
      <c r="L93" s="11"/>
      <c r="M93" s="11"/>
      <c r="N93" s="10"/>
      <c r="O93" s="12"/>
    </row>
    <row r="94" spans="1:15" ht="20.100000000000001" customHeight="1">
      <c r="A94" s="6" t="s">
        <v>189</v>
      </c>
      <c r="B94" s="30" t="s">
        <v>190</v>
      </c>
      <c r="C94" s="31" t="s">
        <v>20</v>
      </c>
      <c r="D94" s="32">
        <v>44348</v>
      </c>
      <c r="E94" s="33" t="s">
        <v>41</v>
      </c>
      <c r="F94" s="33" t="s">
        <v>30</v>
      </c>
      <c r="G94" s="7">
        <v>110000</v>
      </c>
      <c r="H94" s="7">
        <v>-14457.61</v>
      </c>
      <c r="I94" s="7">
        <v>-3157</v>
      </c>
      <c r="J94" s="7">
        <v>-3344</v>
      </c>
      <c r="K94" s="13">
        <v>0</v>
      </c>
      <c r="L94" s="13">
        <v>0</v>
      </c>
      <c r="M94" s="14">
        <v>0</v>
      </c>
      <c r="N94" s="7">
        <f>SUM(H94:M94)</f>
        <v>-20958.61</v>
      </c>
      <c r="O94" s="8">
        <f>G94+N94</f>
        <v>89041.39</v>
      </c>
    </row>
    <row r="95" spans="1:15" ht="20.100000000000001" customHeight="1">
      <c r="A95" s="6" t="s">
        <v>191</v>
      </c>
      <c r="B95" s="30" t="s">
        <v>192</v>
      </c>
      <c r="C95" s="31" t="s">
        <v>20</v>
      </c>
      <c r="D95" s="32">
        <v>44448</v>
      </c>
      <c r="E95" s="33" t="s">
        <v>45</v>
      </c>
      <c r="F95" s="33" t="s">
        <v>30</v>
      </c>
      <c r="G95" s="7">
        <v>45000</v>
      </c>
      <c r="H95" s="7">
        <v>-911.71</v>
      </c>
      <c r="I95" s="7">
        <v>-1291.5</v>
      </c>
      <c r="J95" s="7">
        <v>-1368</v>
      </c>
      <c r="K95" s="13">
        <v>-1577.45</v>
      </c>
      <c r="L95" s="13">
        <v>0</v>
      </c>
      <c r="M95" s="14">
        <v>0</v>
      </c>
      <c r="N95" s="7">
        <f t="shared" ref="N95:N111" si="21">SUM(H95:M95)</f>
        <v>-5148.66</v>
      </c>
      <c r="O95" s="8">
        <f t="shared" ref="O95:O111" si="22">G95+N95</f>
        <v>39851.339999999997</v>
      </c>
    </row>
    <row r="96" spans="1:15" ht="20.100000000000001" customHeight="1">
      <c r="A96" s="6" t="s">
        <v>193</v>
      </c>
      <c r="B96" s="30" t="s">
        <v>194</v>
      </c>
      <c r="C96" s="31" t="s">
        <v>20</v>
      </c>
      <c r="D96" s="32">
        <v>44230</v>
      </c>
      <c r="E96" s="33" t="s">
        <v>45</v>
      </c>
      <c r="F96" s="33" t="s">
        <v>30</v>
      </c>
      <c r="G96" s="7">
        <v>45000</v>
      </c>
      <c r="H96" s="7">
        <v>-911.71</v>
      </c>
      <c r="I96" s="7">
        <v>-1291.5</v>
      </c>
      <c r="J96" s="7">
        <v>-1368</v>
      </c>
      <c r="K96" s="13">
        <v>-1577.45</v>
      </c>
      <c r="L96" s="13">
        <v>0</v>
      </c>
      <c r="M96" s="14">
        <v>0</v>
      </c>
      <c r="N96" s="7">
        <f t="shared" si="21"/>
        <v>-5148.66</v>
      </c>
      <c r="O96" s="8">
        <f t="shared" si="22"/>
        <v>39851.339999999997</v>
      </c>
    </row>
    <row r="97" spans="1:15" ht="20.100000000000001" customHeight="1">
      <c r="A97" s="6" t="s">
        <v>195</v>
      </c>
      <c r="B97" s="30" t="s">
        <v>196</v>
      </c>
      <c r="C97" s="31" t="s">
        <v>25</v>
      </c>
      <c r="D97" s="32">
        <v>38231</v>
      </c>
      <c r="E97" s="33" t="s">
        <v>45</v>
      </c>
      <c r="F97" s="33" t="s">
        <v>30</v>
      </c>
      <c r="G97" s="7">
        <v>45000</v>
      </c>
      <c r="H97" s="7">
        <v>-1148.33</v>
      </c>
      <c r="I97" s="7">
        <v>-1291.5</v>
      </c>
      <c r="J97" s="7">
        <v>-1368</v>
      </c>
      <c r="K97" s="13">
        <v>0</v>
      </c>
      <c r="L97" s="13">
        <v>0</v>
      </c>
      <c r="M97" s="14">
        <v>0</v>
      </c>
      <c r="N97" s="7">
        <f t="shared" si="21"/>
        <v>-3807.83</v>
      </c>
      <c r="O97" s="8">
        <f t="shared" si="22"/>
        <v>41192.17</v>
      </c>
    </row>
    <row r="98" spans="1:15" ht="20.100000000000001" customHeight="1">
      <c r="A98" s="6" t="s">
        <v>197</v>
      </c>
      <c r="B98" s="30"/>
      <c r="C98" s="31" t="s">
        <v>20</v>
      </c>
      <c r="D98" s="32">
        <v>44652</v>
      </c>
      <c r="E98" s="33" t="s">
        <v>198</v>
      </c>
      <c r="F98" s="33" t="s">
        <v>30</v>
      </c>
      <c r="G98" s="7">
        <v>35000</v>
      </c>
      <c r="H98" s="13">
        <v>0</v>
      </c>
      <c r="I98" s="7">
        <v>-1004.5</v>
      </c>
      <c r="J98" s="7">
        <v>-1064</v>
      </c>
      <c r="K98" s="13">
        <v>0</v>
      </c>
      <c r="L98" s="13">
        <v>0</v>
      </c>
      <c r="M98" s="14">
        <v>0</v>
      </c>
      <c r="N98" s="7">
        <f t="shared" si="21"/>
        <v>-2068.5</v>
      </c>
      <c r="O98" s="8">
        <f t="shared" si="22"/>
        <v>32931.5</v>
      </c>
    </row>
    <row r="99" spans="1:15" ht="20.100000000000001" customHeight="1">
      <c r="A99" s="6" t="s">
        <v>199</v>
      </c>
      <c r="B99" s="30"/>
      <c r="C99" s="31" t="s">
        <v>20</v>
      </c>
      <c r="D99" s="32">
        <v>44958</v>
      </c>
      <c r="E99" s="33" t="s">
        <v>179</v>
      </c>
      <c r="F99" s="33" t="s">
        <v>30</v>
      </c>
      <c r="G99" s="7">
        <v>35000</v>
      </c>
      <c r="H99" s="13">
        <v>0</v>
      </c>
      <c r="I99" s="7">
        <v>-1004.5</v>
      </c>
      <c r="J99" s="7">
        <v>-1064</v>
      </c>
      <c r="K99" s="13">
        <v>-1577.45</v>
      </c>
      <c r="L99" s="13">
        <v>0</v>
      </c>
      <c r="M99" s="14">
        <v>0</v>
      </c>
      <c r="N99" s="7">
        <f t="shared" si="21"/>
        <v>-3645.95</v>
      </c>
      <c r="O99" s="8">
        <f t="shared" si="22"/>
        <v>31354.05</v>
      </c>
    </row>
    <row r="100" spans="1:15" ht="20.100000000000001" customHeight="1">
      <c r="A100" s="6" t="s">
        <v>200</v>
      </c>
      <c r="B100" s="30" t="s">
        <v>201</v>
      </c>
      <c r="C100" s="31" t="s">
        <v>25</v>
      </c>
      <c r="D100" s="32">
        <v>45047</v>
      </c>
      <c r="E100" s="33" t="s">
        <v>202</v>
      </c>
      <c r="F100" s="33" t="s">
        <v>30</v>
      </c>
      <c r="G100" s="7">
        <v>25000</v>
      </c>
      <c r="H100" s="13">
        <v>0</v>
      </c>
      <c r="I100" s="57">
        <v>-717.5</v>
      </c>
      <c r="J100" s="57">
        <v>-760</v>
      </c>
      <c r="K100" s="13">
        <v>0</v>
      </c>
      <c r="L100" s="13">
        <v>0</v>
      </c>
      <c r="M100" s="14">
        <v>0</v>
      </c>
      <c r="N100" s="7">
        <f t="shared" si="21"/>
        <v>-1477.5</v>
      </c>
      <c r="O100" s="8">
        <f t="shared" si="22"/>
        <v>23522.5</v>
      </c>
    </row>
    <row r="101" spans="1:15" ht="20.100000000000001" customHeight="1">
      <c r="A101" s="6" t="s">
        <v>203</v>
      </c>
      <c r="B101" s="30" t="s">
        <v>204</v>
      </c>
      <c r="C101" s="31" t="s">
        <v>25</v>
      </c>
      <c r="D101" s="32">
        <v>40148</v>
      </c>
      <c r="E101" s="33" t="s">
        <v>202</v>
      </c>
      <c r="F101" s="33" t="s">
        <v>30</v>
      </c>
      <c r="G101" s="7">
        <v>26700</v>
      </c>
      <c r="H101" s="13">
        <v>0</v>
      </c>
      <c r="I101" s="57">
        <v>-766.29</v>
      </c>
      <c r="J101" s="57">
        <v>-811.68</v>
      </c>
      <c r="K101" s="7">
        <v>-1577.45</v>
      </c>
      <c r="L101" s="13">
        <v>0</v>
      </c>
      <c r="M101" s="14">
        <v>0</v>
      </c>
      <c r="N101" s="7">
        <f t="shared" si="21"/>
        <v>-3155.42</v>
      </c>
      <c r="O101" s="8">
        <f t="shared" si="22"/>
        <v>23544.58</v>
      </c>
    </row>
    <row r="102" spans="1:15" ht="20.100000000000001" customHeight="1">
      <c r="A102" s="6" t="s">
        <v>205</v>
      </c>
      <c r="B102" s="30"/>
      <c r="C102" s="31" t="s">
        <v>25</v>
      </c>
      <c r="D102" s="32">
        <v>44713</v>
      </c>
      <c r="E102" s="33" t="s">
        <v>206</v>
      </c>
      <c r="F102" s="34" t="s">
        <v>103</v>
      </c>
      <c r="G102" s="7">
        <v>20000</v>
      </c>
      <c r="H102" s="13">
        <v>0</v>
      </c>
      <c r="I102" s="56">
        <v>-574</v>
      </c>
      <c r="J102" s="56">
        <v>-608</v>
      </c>
      <c r="K102" s="13">
        <v>0</v>
      </c>
      <c r="L102" s="13">
        <v>0</v>
      </c>
      <c r="M102" s="14">
        <v>0</v>
      </c>
      <c r="N102" s="7">
        <f t="shared" si="21"/>
        <v>-1182</v>
      </c>
      <c r="O102" s="8">
        <f t="shared" si="22"/>
        <v>18818</v>
      </c>
    </row>
    <row r="103" spans="1:15" ht="20.100000000000001" customHeight="1">
      <c r="A103" s="6" t="s">
        <v>207</v>
      </c>
      <c r="B103" s="30" t="s">
        <v>208</v>
      </c>
      <c r="C103" s="31" t="s">
        <v>25</v>
      </c>
      <c r="D103" s="32">
        <v>38261</v>
      </c>
      <c r="E103" s="33" t="s">
        <v>206</v>
      </c>
      <c r="F103" s="34" t="s">
        <v>103</v>
      </c>
      <c r="G103" s="7">
        <v>21300</v>
      </c>
      <c r="H103" s="13">
        <v>0</v>
      </c>
      <c r="I103" s="57">
        <v>-611.30999999999995</v>
      </c>
      <c r="J103" s="57">
        <v>-647.52</v>
      </c>
      <c r="K103" s="13">
        <v>0</v>
      </c>
      <c r="L103" s="13">
        <v>0</v>
      </c>
      <c r="M103" s="14">
        <v>0</v>
      </c>
      <c r="N103" s="7">
        <f t="shared" si="21"/>
        <v>-1258.83</v>
      </c>
      <c r="O103" s="8">
        <f t="shared" si="22"/>
        <v>20041.169999999998</v>
      </c>
    </row>
    <row r="104" spans="1:15" ht="26.25" customHeight="1">
      <c r="A104" s="6" t="s">
        <v>209</v>
      </c>
      <c r="B104" s="30"/>
      <c r="C104" s="31" t="s">
        <v>25</v>
      </c>
      <c r="D104" s="32">
        <v>44713</v>
      </c>
      <c r="E104" s="33" t="s">
        <v>206</v>
      </c>
      <c r="F104" s="34" t="s">
        <v>103</v>
      </c>
      <c r="G104" s="7">
        <v>20000</v>
      </c>
      <c r="H104" s="13">
        <v>0</v>
      </c>
      <c r="I104" s="56">
        <v>-574</v>
      </c>
      <c r="J104" s="56">
        <v>-608</v>
      </c>
      <c r="K104" s="13">
        <v>0</v>
      </c>
      <c r="L104" s="13">
        <v>0</v>
      </c>
      <c r="M104" s="14">
        <v>0</v>
      </c>
      <c r="N104" s="7">
        <f t="shared" si="21"/>
        <v>-1182</v>
      </c>
      <c r="O104" s="8">
        <f t="shared" si="22"/>
        <v>18818</v>
      </c>
    </row>
    <row r="105" spans="1:15" ht="24" customHeight="1">
      <c r="A105" s="6" t="s">
        <v>210</v>
      </c>
      <c r="B105" s="30" t="s">
        <v>211</v>
      </c>
      <c r="C105" s="31" t="s">
        <v>25</v>
      </c>
      <c r="D105" s="32">
        <v>43782</v>
      </c>
      <c r="E105" s="33" t="s">
        <v>206</v>
      </c>
      <c r="F105" s="34" t="s">
        <v>103</v>
      </c>
      <c r="G105" s="7">
        <v>21300</v>
      </c>
      <c r="H105" s="13">
        <v>0</v>
      </c>
      <c r="I105" s="57">
        <v>-611.30999999999995</v>
      </c>
      <c r="J105" s="57">
        <v>-647.52</v>
      </c>
      <c r="K105" s="13">
        <v>0</v>
      </c>
      <c r="L105" s="13">
        <v>0</v>
      </c>
      <c r="M105" s="14">
        <v>0</v>
      </c>
      <c r="N105" s="7">
        <f t="shared" si="21"/>
        <v>-1258.83</v>
      </c>
      <c r="O105" s="8">
        <f t="shared" si="22"/>
        <v>20041.169999999998</v>
      </c>
    </row>
    <row r="106" spans="1:15" ht="25.5" customHeight="1">
      <c r="A106" s="6" t="s">
        <v>212</v>
      </c>
      <c r="B106" s="30"/>
      <c r="C106" s="31" t="s">
        <v>25</v>
      </c>
      <c r="D106" s="32">
        <v>44713</v>
      </c>
      <c r="E106" s="33" t="s">
        <v>202</v>
      </c>
      <c r="F106" s="34" t="s">
        <v>103</v>
      </c>
      <c r="G106" s="7">
        <v>25000</v>
      </c>
      <c r="H106" s="13">
        <v>0</v>
      </c>
      <c r="I106" s="58">
        <v>-717.5</v>
      </c>
      <c r="J106" s="58">
        <v>-760</v>
      </c>
      <c r="K106" s="13">
        <v>0</v>
      </c>
      <c r="L106" s="13">
        <v>0</v>
      </c>
      <c r="M106" s="14">
        <v>0</v>
      </c>
      <c r="N106" s="7">
        <v>-1477.5</v>
      </c>
      <c r="O106" s="8">
        <f t="shared" si="22"/>
        <v>23522.5</v>
      </c>
    </row>
    <row r="107" spans="1:15" ht="24" customHeight="1">
      <c r="A107" s="6" t="s">
        <v>213</v>
      </c>
      <c r="B107" s="30"/>
      <c r="C107" s="31" t="s">
        <v>25</v>
      </c>
      <c r="D107" s="32">
        <v>44713</v>
      </c>
      <c r="E107" s="33" t="s">
        <v>206</v>
      </c>
      <c r="F107" s="34" t="s">
        <v>103</v>
      </c>
      <c r="G107" s="7">
        <v>20000</v>
      </c>
      <c r="H107" s="13">
        <v>0</v>
      </c>
      <c r="I107" s="58">
        <v>-574</v>
      </c>
      <c r="J107" s="58">
        <v>-608</v>
      </c>
      <c r="K107" s="13">
        <v>0</v>
      </c>
      <c r="L107" s="13">
        <v>0</v>
      </c>
      <c r="M107" s="14">
        <v>0</v>
      </c>
      <c r="N107" s="7">
        <f t="shared" si="21"/>
        <v>-1182</v>
      </c>
      <c r="O107" s="8">
        <f t="shared" si="22"/>
        <v>18818</v>
      </c>
    </row>
    <row r="108" spans="1:15" ht="26.25" customHeight="1">
      <c r="A108" s="6" t="s">
        <v>214</v>
      </c>
      <c r="B108" s="30" t="s">
        <v>215</v>
      </c>
      <c r="C108" s="31" t="s">
        <v>20</v>
      </c>
      <c r="D108" s="32">
        <v>44312</v>
      </c>
      <c r="E108" s="33" t="s">
        <v>206</v>
      </c>
      <c r="F108" s="34" t="s">
        <v>103</v>
      </c>
      <c r="G108" s="7">
        <v>21500</v>
      </c>
      <c r="H108" s="13">
        <v>0</v>
      </c>
      <c r="I108" s="56">
        <v>-617.04999999999995</v>
      </c>
      <c r="J108" s="56">
        <v>-653.6</v>
      </c>
      <c r="K108" s="13">
        <v>0</v>
      </c>
      <c r="L108" s="13">
        <v>0</v>
      </c>
      <c r="M108" s="14">
        <v>0</v>
      </c>
      <c r="N108" s="7">
        <f t="shared" si="21"/>
        <v>-1270.6500000000001</v>
      </c>
      <c r="O108" s="8">
        <f t="shared" si="22"/>
        <v>20229.349999999999</v>
      </c>
    </row>
    <row r="109" spans="1:15" ht="24" customHeight="1">
      <c r="A109" s="6" t="s">
        <v>216</v>
      </c>
      <c r="B109" s="30" t="s">
        <v>217</v>
      </c>
      <c r="C109" s="31" t="s">
        <v>20</v>
      </c>
      <c r="D109" s="32">
        <v>41730</v>
      </c>
      <c r="E109" s="33" t="s">
        <v>218</v>
      </c>
      <c r="F109" s="34" t="s">
        <v>103</v>
      </c>
      <c r="G109" s="7">
        <v>15000</v>
      </c>
      <c r="H109" s="13">
        <v>0</v>
      </c>
      <c r="I109" s="56">
        <v>-430.5</v>
      </c>
      <c r="J109" s="56">
        <v>-456</v>
      </c>
      <c r="K109" s="13">
        <v>0</v>
      </c>
      <c r="L109" s="13">
        <v>0</v>
      </c>
      <c r="M109" s="14">
        <v>0</v>
      </c>
      <c r="N109" s="7">
        <f t="shared" si="21"/>
        <v>-886.5</v>
      </c>
      <c r="O109" s="8">
        <f t="shared" si="22"/>
        <v>14113.5</v>
      </c>
    </row>
    <row r="110" spans="1:15" ht="25.5" customHeight="1">
      <c r="A110" s="6" t="s">
        <v>219</v>
      </c>
      <c r="B110" s="30" t="s">
        <v>220</v>
      </c>
      <c r="C110" s="31" t="s">
        <v>20</v>
      </c>
      <c r="D110" s="32">
        <v>40664</v>
      </c>
      <c r="E110" s="33" t="s">
        <v>221</v>
      </c>
      <c r="F110" s="34" t="s">
        <v>103</v>
      </c>
      <c r="G110" s="7">
        <v>30200</v>
      </c>
      <c r="H110" s="13">
        <v>0</v>
      </c>
      <c r="I110" s="57">
        <v>-866.74</v>
      </c>
      <c r="J110" s="57">
        <v>-918.08</v>
      </c>
      <c r="K110" s="13">
        <v>0</v>
      </c>
      <c r="L110" s="13">
        <v>0</v>
      </c>
      <c r="M110" s="14">
        <v>0</v>
      </c>
      <c r="N110" s="7">
        <f t="shared" si="21"/>
        <v>-1784.8200000000002</v>
      </c>
      <c r="O110" s="8">
        <f t="shared" si="22"/>
        <v>28415.18</v>
      </c>
    </row>
    <row r="111" spans="1:15" ht="25.5" customHeight="1">
      <c r="A111" s="6" t="s">
        <v>222</v>
      </c>
      <c r="B111" s="41"/>
      <c r="C111" s="31" t="s">
        <v>20</v>
      </c>
      <c r="D111" s="32">
        <v>44652</v>
      </c>
      <c r="E111" s="33" t="s">
        <v>223</v>
      </c>
      <c r="F111" s="34" t="s">
        <v>103</v>
      </c>
      <c r="G111" s="7">
        <v>20000</v>
      </c>
      <c r="H111" s="13">
        <v>0</v>
      </c>
      <c r="I111" s="7">
        <v>-574</v>
      </c>
      <c r="J111" s="7">
        <v>-608</v>
      </c>
      <c r="K111" s="13">
        <v>0</v>
      </c>
      <c r="L111" s="13">
        <v>0</v>
      </c>
      <c r="M111" s="14">
        <v>0</v>
      </c>
      <c r="N111" s="7">
        <f t="shared" si="21"/>
        <v>-1182</v>
      </c>
      <c r="O111" s="8">
        <f t="shared" si="22"/>
        <v>18818</v>
      </c>
    </row>
    <row r="112" spans="1:15" ht="27" customHeight="1">
      <c r="A112" s="6" t="s">
        <v>34</v>
      </c>
      <c r="B112" s="41"/>
      <c r="C112" s="42"/>
      <c r="D112" s="41"/>
      <c r="E112" s="33"/>
      <c r="F112" s="33"/>
      <c r="G112" s="7">
        <f>SUM(G94:G111)</f>
        <v>581000</v>
      </c>
      <c r="H112" s="7">
        <f>SUM(H94:H111)</f>
        <v>-17429.36</v>
      </c>
      <c r="I112" s="7">
        <f>SUM(I94:I111)</f>
        <v>-16674.699999999997</v>
      </c>
      <c r="J112" s="7">
        <f>SUM(J94:J111)</f>
        <v>-17662.400000000001</v>
      </c>
      <c r="K112" s="7">
        <f>SUM(K94:K111)</f>
        <v>-6309.8</v>
      </c>
      <c r="L112" s="13">
        <v>0</v>
      </c>
      <c r="M112" s="14">
        <v>0</v>
      </c>
      <c r="N112" s="7">
        <f>SUM(N94:N111)</f>
        <v>-58076.26</v>
      </c>
      <c r="O112" s="8">
        <f>SUM(O94:O111)</f>
        <v>522923.73999999993</v>
      </c>
    </row>
    <row r="113" spans="1:15" ht="27" customHeight="1">
      <c r="A113" s="9" t="s">
        <v>224</v>
      </c>
      <c r="B113" s="43"/>
      <c r="C113" s="44"/>
      <c r="D113" s="43"/>
      <c r="E113" s="39"/>
      <c r="F113" s="39"/>
      <c r="G113" s="11"/>
      <c r="H113" s="11"/>
      <c r="I113" s="11"/>
      <c r="J113" s="11"/>
      <c r="K113" s="11"/>
      <c r="L113" s="11"/>
      <c r="M113" s="11"/>
      <c r="N113" s="11"/>
      <c r="O113" s="45"/>
    </row>
    <row r="114" spans="1:15" ht="20.100000000000001" customHeight="1">
      <c r="A114" s="6" t="s">
        <v>225</v>
      </c>
      <c r="B114" s="30" t="s">
        <v>226</v>
      </c>
      <c r="C114" s="31" t="s">
        <v>20</v>
      </c>
      <c r="D114" s="32">
        <v>39845</v>
      </c>
      <c r="E114" s="33" t="s">
        <v>41</v>
      </c>
      <c r="F114" s="33" t="s">
        <v>30</v>
      </c>
      <c r="G114" s="7">
        <v>90000</v>
      </c>
      <c r="H114" s="7">
        <v>-9358.74</v>
      </c>
      <c r="I114" s="7">
        <v>-2583</v>
      </c>
      <c r="J114" s="7">
        <v>-2736</v>
      </c>
      <c r="K114" s="7">
        <v>-1577.45</v>
      </c>
      <c r="L114" s="13">
        <v>0</v>
      </c>
      <c r="M114" s="14">
        <v>0</v>
      </c>
      <c r="N114" s="7">
        <f>SUM(H114:M114)</f>
        <v>-16255.19</v>
      </c>
      <c r="O114" s="8">
        <f>G114+N114</f>
        <v>73744.81</v>
      </c>
    </row>
    <row r="115" spans="1:15">
      <c r="A115" s="6" t="s">
        <v>227</v>
      </c>
      <c r="B115" s="30" t="s">
        <v>228</v>
      </c>
      <c r="C115" s="31" t="s">
        <v>20</v>
      </c>
      <c r="D115" s="32">
        <v>42644</v>
      </c>
      <c r="E115" s="33" t="s">
        <v>229</v>
      </c>
      <c r="F115" s="33" t="s">
        <v>30</v>
      </c>
      <c r="G115" s="7">
        <v>32500</v>
      </c>
      <c r="H115" s="13">
        <v>0</v>
      </c>
      <c r="I115" s="57">
        <v>-932.75</v>
      </c>
      <c r="J115" s="56">
        <v>-988</v>
      </c>
      <c r="K115" s="13">
        <v>0</v>
      </c>
      <c r="L115" s="13">
        <v>0</v>
      </c>
      <c r="M115" s="14">
        <v>0</v>
      </c>
      <c r="N115" s="7">
        <f>SUM(H115:M115)</f>
        <v>-1920.75</v>
      </c>
      <c r="O115" s="8">
        <f>G115+N115</f>
        <v>30579.25</v>
      </c>
    </row>
    <row r="116" spans="1:15" ht="20.100000000000001" customHeight="1">
      <c r="A116" s="6" t="s">
        <v>34</v>
      </c>
      <c r="B116" s="41"/>
      <c r="C116" s="42"/>
      <c r="D116" s="41"/>
      <c r="E116" s="33"/>
      <c r="F116" s="33"/>
      <c r="G116" s="7">
        <f>SUM(G114:G115)</f>
        <v>122500</v>
      </c>
      <c r="H116" s="7">
        <f>SUM(H114:H115)</f>
        <v>-9358.74</v>
      </c>
      <c r="I116" s="7">
        <f>SUM(I114:I115)</f>
        <v>-3515.75</v>
      </c>
      <c r="J116" s="7">
        <f>SUM(J114:J115)</f>
        <v>-3724</v>
      </c>
      <c r="K116" s="7">
        <f>SUM(K114:K115)</f>
        <v>-1577.45</v>
      </c>
      <c r="L116" s="13">
        <v>0</v>
      </c>
      <c r="M116" s="14">
        <v>0</v>
      </c>
      <c r="N116" s="7">
        <f>SUM(N114:N115)</f>
        <v>-18175.940000000002</v>
      </c>
      <c r="O116" s="8">
        <f>SUM(O114:O115)</f>
        <v>104324.06</v>
      </c>
    </row>
    <row r="117" spans="1:15" ht="20.100000000000001" customHeight="1">
      <c r="A117" s="9" t="s">
        <v>230</v>
      </c>
      <c r="B117" s="43"/>
      <c r="C117" s="44"/>
      <c r="D117" s="43"/>
      <c r="E117" s="39"/>
      <c r="F117" s="39"/>
      <c r="G117" s="11"/>
      <c r="H117" s="11"/>
      <c r="I117" s="11"/>
      <c r="J117" s="11"/>
      <c r="K117" s="11"/>
      <c r="L117" s="11"/>
      <c r="M117" s="11"/>
      <c r="N117" s="11"/>
      <c r="O117" s="45"/>
    </row>
    <row r="118" spans="1:15" ht="20.100000000000001" customHeight="1">
      <c r="A118" s="6" t="s">
        <v>231</v>
      </c>
      <c r="B118" s="30" t="s">
        <v>232</v>
      </c>
      <c r="C118" s="31" t="s">
        <v>20</v>
      </c>
      <c r="D118" s="32">
        <v>38231</v>
      </c>
      <c r="E118" s="33" t="s">
        <v>233</v>
      </c>
      <c r="F118" s="33" t="s">
        <v>30</v>
      </c>
      <c r="G118" s="7">
        <v>90000</v>
      </c>
      <c r="H118" s="7">
        <v>-9358.74</v>
      </c>
      <c r="I118" s="7">
        <v>-2583</v>
      </c>
      <c r="J118" s="7">
        <v>-2736</v>
      </c>
      <c r="K118" s="7">
        <v>-1577.45</v>
      </c>
      <c r="L118" s="13">
        <v>0</v>
      </c>
      <c r="M118" s="14">
        <v>0</v>
      </c>
      <c r="N118" s="7">
        <f>SUM(H118:M118)</f>
        <v>-16255.19</v>
      </c>
      <c r="O118" s="8">
        <f>G118+N118</f>
        <v>73744.81</v>
      </c>
    </row>
    <row r="119" spans="1:15">
      <c r="A119" s="6" t="s">
        <v>234</v>
      </c>
      <c r="B119" s="30" t="s">
        <v>235</v>
      </c>
      <c r="C119" s="31" t="s">
        <v>20</v>
      </c>
      <c r="D119" s="32">
        <v>42278</v>
      </c>
      <c r="E119" s="33" t="s">
        <v>179</v>
      </c>
      <c r="F119" s="33" t="s">
        <v>30</v>
      </c>
      <c r="G119" s="7">
        <v>30000</v>
      </c>
      <c r="H119" s="13">
        <v>0</v>
      </c>
      <c r="I119" s="56">
        <v>-861</v>
      </c>
      <c r="J119" s="56">
        <v>-912</v>
      </c>
      <c r="K119" s="13">
        <v>0</v>
      </c>
      <c r="L119" s="13">
        <v>0</v>
      </c>
      <c r="M119" s="14">
        <v>0</v>
      </c>
      <c r="N119" s="7">
        <f t="shared" ref="N119:N122" si="23">SUM(H119:M119)</f>
        <v>-1773</v>
      </c>
      <c r="O119" s="8">
        <f t="shared" ref="O119:O122" si="24">G119+N119</f>
        <v>28227</v>
      </c>
    </row>
    <row r="120" spans="1:15" ht="20.100000000000001" customHeight="1">
      <c r="A120" s="6" t="s">
        <v>236</v>
      </c>
      <c r="B120" s="30" t="s">
        <v>237</v>
      </c>
      <c r="C120" s="31" t="s">
        <v>25</v>
      </c>
      <c r="D120" s="32">
        <v>38657</v>
      </c>
      <c r="E120" s="33" t="s">
        <v>179</v>
      </c>
      <c r="F120" s="33" t="s">
        <v>30</v>
      </c>
      <c r="G120" s="7">
        <v>32500</v>
      </c>
      <c r="H120" s="13">
        <v>0</v>
      </c>
      <c r="I120" s="56">
        <v>-932.75</v>
      </c>
      <c r="J120" s="56">
        <v>-988</v>
      </c>
      <c r="K120" s="13">
        <v>0</v>
      </c>
      <c r="L120" s="13">
        <v>0</v>
      </c>
      <c r="M120" s="14">
        <v>0</v>
      </c>
      <c r="N120" s="7">
        <f t="shared" si="23"/>
        <v>-1920.75</v>
      </c>
      <c r="O120" s="8">
        <f t="shared" si="24"/>
        <v>30579.25</v>
      </c>
    </row>
    <row r="121" spans="1:15" ht="20.100000000000001" customHeight="1">
      <c r="A121" s="6" t="s">
        <v>238</v>
      </c>
      <c r="B121" s="30"/>
      <c r="C121" s="31" t="s">
        <v>20</v>
      </c>
      <c r="D121" s="32">
        <v>44835</v>
      </c>
      <c r="E121" s="33" t="s">
        <v>179</v>
      </c>
      <c r="F121" s="33" t="s">
        <v>30</v>
      </c>
      <c r="G121" s="7">
        <v>20000</v>
      </c>
      <c r="H121" s="13">
        <v>0</v>
      </c>
      <c r="I121" s="56">
        <v>-574</v>
      </c>
      <c r="J121" s="56">
        <v>-608</v>
      </c>
      <c r="K121" s="13">
        <v>0</v>
      </c>
      <c r="L121" s="13">
        <v>0</v>
      </c>
      <c r="M121" s="14">
        <v>0</v>
      </c>
      <c r="N121" s="7">
        <f t="shared" si="23"/>
        <v>-1182</v>
      </c>
      <c r="O121" s="8">
        <f t="shared" si="24"/>
        <v>18818</v>
      </c>
    </row>
    <row r="122" spans="1:15" ht="20.100000000000001" customHeight="1">
      <c r="A122" s="6" t="s">
        <v>239</v>
      </c>
      <c r="B122" s="30" t="s">
        <v>240</v>
      </c>
      <c r="C122" s="31" t="s">
        <v>25</v>
      </c>
      <c r="D122" s="32">
        <v>44470</v>
      </c>
      <c r="E122" s="33" t="s">
        <v>241</v>
      </c>
      <c r="F122" s="34" t="s">
        <v>103</v>
      </c>
      <c r="G122" s="7">
        <v>20000</v>
      </c>
      <c r="H122" s="13">
        <v>0</v>
      </c>
      <c r="I122" s="56">
        <v>-574</v>
      </c>
      <c r="J122" s="56">
        <v>-608</v>
      </c>
      <c r="K122" s="13">
        <v>0</v>
      </c>
      <c r="L122" s="13">
        <v>0</v>
      </c>
      <c r="M122" s="14">
        <v>0</v>
      </c>
      <c r="N122" s="7">
        <f t="shared" si="23"/>
        <v>-1182</v>
      </c>
      <c r="O122" s="8">
        <f t="shared" si="24"/>
        <v>18818</v>
      </c>
    </row>
    <row r="123" spans="1:15" ht="20.100000000000001" customHeight="1">
      <c r="A123" s="6" t="s">
        <v>34</v>
      </c>
      <c r="B123" s="41"/>
      <c r="C123" s="42"/>
      <c r="D123" s="41"/>
      <c r="E123" s="33"/>
      <c r="F123" s="33"/>
      <c r="G123" s="7">
        <f>SUM(G118:G122)</f>
        <v>192500</v>
      </c>
      <c r="H123" s="7">
        <f>SUM(H118:H122)</f>
        <v>-9358.74</v>
      </c>
      <c r="I123" s="7">
        <f>SUM(I118:I122)</f>
        <v>-5524.75</v>
      </c>
      <c r="J123" s="7">
        <f>SUM(J118:J122)</f>
        <v>-5852</v>
      </c>
      <c r="K123" s="7">
        <f>SUM(K118:K122)</f>
        <v>-1577.45</v>
      </c>
      <c r="L123" s="13">
        <v>0</v>
      </c>
      <c r="M123" s="14">
        <v>0</v>
      </c>
      <c r="N123" s="7">
        <f>SUM(N118:N122)</f>
        <v>-22312.940000000002</v>
      </c>
      <c r="O123" s="8">
        <f>SUM(O118:O122)</f>
        <v>170187.06</v>
      </c>
    </row>
    <row r="124" spans="1:15" ht="26.25" customHeight="1">
      <c r="A124" s="9" t="s">
        <v>242</v>
      </c>
      <c r="B124" s="43"/>
      <c r="C124" s="44"/>
      <c r="D124" s="43"/>
      <c r="E124" s="39"/>
      <c r="F124" s="39"/>
      <c r="G124" s="11"/>
      <c r="H124" s="11"/>
      <c r="I124" s="11"/>
      <c r="J124" s="11"/>
      <c r="K124" s="11"/>
      <c r="L124" s="11"/>
      <c r="M124" s="11"/>
      <c r="N124" s="11"/>
      <c r="O124" s="45"/>
    </row>
    <row r="125" spans="1:15" ht="20.100000000000001" customHeight="1">
      <c r="A125" s="6" t="s">
        <v>243</v>
      </c>
      <c r="B125" s="30" t="s">
        <v>244</v>
      </c>
      <c r="C125" s="31" t="s">
        <v>20</v>
      </c>
      <c r="D125" s="32">
        <v>42095</v>
      </c>
      <c r="E125" s="33" t="s">
        <v>245</v>
      </c>
      <c r="F125" s="33" t="s">
        <v>30</v>
      </c>
      <c r="G125" s="7">
        <v>32500</v>
      </c>
      <c r="H125" s="13">
        <v>0</v>
      </c>
      <c r="I125" s="56">
        <v>-932.75</v>
      </c>
      <c r="J125" s="56">
        <v>-988</v>
      </c>
      <c r="K125" s="13">
        <v>0</v>
      </c>
      <c r="L125" s="13">
        <v>0</v>
      </c>
      <c r="M125" s="14">
        <v>0</v>
      </c>
      <c r="N125" s="7">
        <f>SUM(H125:M125)</f>
        <v>-1920.75</v>
      </c>
      <c r="O125" s="8">
        <f>G125+N125</f>
        <v>30579.25</v>
      </c>
    </row>
    <row r="126" spans="1:15" ht="24">
      <c r="A126" s="6" t="s">
        <v>246</v>
      </c>
      <c r="B126" s="30" t="s">
        <v>247</v>
      </c>
      <c r="C126" s="31" t="s">
        <v>20</v>
      </c>
      <c r="D126" s="32">
        <v>44319</v>
      </c>
      <c r="E126" s="33" t="s">
        <v>102</v>
      </c>
      <c r="F126" s="34" t="s">
        <v>103</v>
      </c>
      <c r="G126" s="7">
        <v>25000</v>
      </c>
      <c r="H126" s="13">
        <v>0</v>
      </c>
      <c r="I126" s="56">
        <v>-717.5</v>
      </c>
      <c r="J126" s="56">
        <v>-760</v>
      </c>
      <c r="K126" s="13">
        <v>0</v>
      </c>
      <c r="L126" s="13">
        <v>0</v>
      </c>
      <c r="M126" s="14">
        <v>0</v>
      </c>
      <c r="N126" s="7">
        <f t="shared" ref="N126:N132" si="25">SUM(H126:M126)</f>
        <v>-1477.5</v>
      </c>
      <c r="O126" s="8">
        <f t="shared" ref="O126:O132" si="26">G126+N126</f>
        <v>23522.5</v>
      </c>
    </row>
    <row r="127" spans="1:15" ht="20.100000000000001" customHeight="1">
      <c r="A127" s="6" t="s">
        <v>248</v>
      </c>
      <c r="B127" s="30"/>
      <c r="C127" s="31" t="s">
        <v>20</v>
      </c>
      <c r="D127" s="32">
        <v>44958</v>
      </c>
      <c r="E127" s="33" t="s">
        <v>102</v>
      </c>
      <c r="F127" s="34" t="s">
        <v>103</v>
      </c>
      <c r="G127" s="7">
        <v>25000</v>
      </c>
      <c r="H127" s="13">
        <v>0</v>
      </c>
      <c r="I127" s="56">
        <v>-717.5</v>
      </c>
      <c r="J127" s="56">
        <v>-760</v>
      </c>
      <c r="K127" s="13">
        <v>0</v>
      </c>
      <c r="L127" s="13">
        <v>0</v>
      </c>
      <c r="M127" s="14">
        <v>0</v>
      </c>
      <c r="N127" s="7">
        <f t="shared" si="25"/>
        <v>-1477.5</v>
      </c>
      <c r="O127" s="8">
        <f t="shared" si="26"/>
        <v>23522.5</v>
      </c>
    </row>
    <row r="128" spans="1:15" ht="25.5" customHeight="1">
      <c r="A128" s="6" t="s">
        <v>249</v>
      </c>
      <c r="B128" s="30" t="s">
        <v>250</v>
      </c>
      <c r="C128" s="31" t="s">
        <v>20</v>
      </c>
      <c r="D128" s="32">
        <v>41312</v>
      </c>
      <c r="E128" s="33" t="s">
        <v>102</v>
      </c>
      <c r="F128" s="34" t="s">
        <v>103</v>
      </c>
      <c r="G128" s="7">
        <v>28400</v>
      </c>
      <c r="H128" s="13">
        <v>0</v>
      </c>
      <c r="I128" s="56">
        <v>-815.08</v>
      </c>
      <c r="J128" s="56">
        <v>-863.36</v>
      </c>
      <c r="K128" s="13">
        <v>0</v>
      </c>
      <c r="L128" s="13">
        <v>0</v>
      </c>
      <c r="M128" s="14">
        <v>0</v>
      </c>
      <c r="N128" s="7">
        <f t="shared" si="25"/>
        <v>-1678.44</v>
      </c>
      <c r="O128" s="8">
        <f t="shared" si="26"/>
        <v>26721.56</v>
      </c>
    </row>
    <row r="129" spans="1:15" ht="26.25" customHeight="1">
      <c r="A129" s="6" t="s">
        <v>251</v>
      </c>
      <c r="B129" s="30" t="s">
        <v>252</v>
      </c>
      <c r="C129" s="31" t="s">
        <v>20</v>
      </c>
      <c r="D129" s="32">
        <v>44124</v>
      </c>
      <c r="E129" s="33" t="s">
        <v>102</v>
      </c>
      <c r="F129" s="34" t="s">
        <v>103</v>
      </c>
      <c r="G129" s="7">
        <v>28500</v>
      </c>
      <c r="H129" s="13">
        <v>0</v>
      </c>
      <c r="I129" s="56">
        <v>-817.95</v>
      </c>
      <c r="J129" s="56">
        <v>-866.4</v>
      </c>
      <c r="K129" s="13">
        <v>0</v>
      </c>
      <c r="L129" s="13">
        <v>0</v>
      </c>
      <c r="M129" s="14">
        <v>0</v>
      </c>
      <c r="N129" s="7">
        <f t="shared" si="25"/>
        <v>-1684.35</v>
      </c>
      <c r="O129" s="8">
        <f t="shared" si="26"/>
        <v>26815.65</v>
      </c>
    </row>
    <row r="130" spans="1:15" ht="26.25" customHeight="1">
      <c r="A130" s="6" t="s">
        <v>253</v>
      </c>
      <c r="B130" s="30"/>
      <c r="C130" s="31" t="s">
        <v>20</v>
      </c>
      <c r="D130" s="32">
        <v>44713</v>
      </c>
      <c r="E130" s="33" t="s">
        <v>102</v>
      </c>
      <c r="F130" s="34" t="s">
        <v>103</v>
      </c>
      <c r="G130" s="7">
        <v>25000</v>
      </c>
      <c r="H130" s="13">
        <v>0</v>
      </c>
      <c r="I130" s="56">
        <v>-717.5</v>
      </c>
      <c r="J130" s="56">
        <v>-760</v>
      </c>
      <c r="K130" s="13">
        <v>0</v>
      </c>
      <c r="L130" s="13">
        <v>0</v>
      </c>
      <c r="M130" s="14">
        <v>0</v>
      </c>
      <c r="N130" s="7">
        <f t="shared" si="25"/>
        <v>-1477.5</v>
      </c>
      <c r="O130" s="8">
        <f t="shared" si="26"/>
        <v>23522.5</v>
      </c>
    </row>
    <row r="131" spans="1:15" ht="27" customHeight="1">
      <c r="A131" s="6" t="s">
        <v>254</v>
      </c>
      <c r="B131" s="30" t="s">
        <v>255</v>
      </c>
      <c r="C131" s="31" t="s">
        <v>20</v>
      </c>
      <c r="D131" s="32">
        <v>44166</v>
      </c>
      <c r="E131" s="33" t="s">
        <v>102</v>
      </c>
      <c r="F131" s="34" t="s">
        <v>103</v>
      </c>
      <c r="G131" s="7">
        <v>25000</v>
      </c>
      <c r="H131" s="13">
        <v>0</v>
      </c>
      <c r="I131" s="56">
        <v>-717.5</v>
      </c>
      <c r="J131" s="56">
        <v>-760</v>
      </c>
      <c r="K131" s="13">
        <v>0</v>
      </c>
      <c r="L131" s="13">
        <v>0</v>
      </c>
      <c r="M131" s="14">
        <v>0</v>
      </c>
      <c r="N131" s="7">
        <f t="shared" si="25"/>
        <v>-1477.5</v>
      </c>
      <c r="O131" s="8">
        <f t="shared" si="26"/>
        <v>23522.5</v>
      </c>
    </row>
    <row r="132" spans="1:15" ht="27.75" customHeight="1">
      <c r="A132" s="6" t="s">
        <v>256</v>
      </c>
      <c r="B132" s="30" t="s">
        <v>257</v>
      </c>
      <c r="C132" s="31" t="s">
        <v>20</v>
      </c>
      <c r="D132" s="32">
        <v>44774</v>
      </c>
      <c r="E132" s="33" t="s">
        <v>102</v>
      </c>
      <c r="F132" s="34" t="s">
        <v>103</v>
      </c>
      <c r="G132" s="7">
        <v>25000</v>
      </c>
      <c r="H132" s="13">
        <v>0</v>
      </c>
      <c r="I132" s="56">
        <v>-717.5</v>
      </c>
      <c r="J132" s="56">
        <v>-760</v>
      </c>
      <c r="K132" s="13">
        <v>0</v>
      </c>
      <c r="L132" s="13">
        <v>0</v>
      </c>
      <c r="M132" s="14">
        <v>0</v>
      </c>
      <c r="N132" s="7">
        <f t="shared" si="25"/>
        <v>-1477.5</v>
      </c>
      <c r="O132" s="8">
        <f t="shared" si="26"/>
        <v>23522.5</v>
      </c>
    </row>
    <row r="133" spans="1:15" ht="25.5" customHeight="1" thickBot="1">
      <c r="A133" s="15" t="s">
        <v>34</v>
      </c>
      <c r="B133" s="16"/>
      <c r="C133" s="16"/>
      <c r="D133" s="16"/>
      <c r="E133" s="16"/>
      <c r="F133" s="16"/>
      <c r="G133" s="16">
        <f>SUM(G125:G132)</f>
        <v>214400</v>
      </c>
      <c r="H133" s="16"/>
      <c r="I133" s="16">
        <f>SUM(I125:I132)</f>
        <v>-6153.28</v>
      </c>
      <c r="J133" s="16">
        <f>SUM(J125:J132)</f>
        <v>-6517.76</v>
      </c>
      <c r="K133" s="16"/>
      <c r="L133" s="16"/>
      <c r="M133" s="16">
        <v>0</v>
      </c>
      <c r="N133" s="16">
        <f>SUM(N125:N132)</f>
        <v>-12671.04</v>
      </c>
      <c r="O133" s="17">
        <f>SUM(O125:O132)</f>
        <v>201728.96</v>
      </c>
    </row>
    <row r="134" spans="1:15" ht="25.5" customHeight="1" thickBot="1">
      <c r="A134" s="18" t="s">
        <v>258</v>
      </c>
      <c r="B134" s="19"/>
      <c r="C134" s="19"/>
      <c r="D134" s="19"/>
      <c r="E134" s="19"/>
      <c r="F134" s="19"/>
      <c r="G134" s="19">
        <f>G10+G16+G22+G32+G41+G47+G51+G56+G60+G68+G72+G77+G85+G88+G92+G112+G116+G123+G1330+G133</f>
        <v>7652900</v>
      </c>
      <c r="H134" s="19">
        <f t="shared" ref="H134:O134" si="27">H10+H16+H22+H32+H41+H47+H51+H56+H60+H68+H72+H77+H85+H88+H92+H112+H116+H123+H133</f>
        <v>-946985.81999999983</v>
      </c>
      <c r="I134" s="19">
        <f t="shared" si="27"/>
        <v>-214588.18000000002</v>
      </c>
      <c r="J134" s="19">
        <f t="shared" si="27"/>
        <v>-202952.85</v>
      </c>
      <c r="K134" s="19">
        <f>K10+K16+K22+K32+K41+K47+K51+K56+K60+K68+K72+K77+K85+K88+K92+K112+K116+K123+K133</f>
        <v>-41013.700000000004</v>
      </c>
      <c r="L134" s="19">
        <f t="shared" si="27"/>
        <v>-20000</v>
      </c>
      <c r="M134" s="19">
        <f t="shared" si="27"/>
        <v>-28642.760000000002</v>
      </c>
      <c r="N134" s="19">
        <f t="shared" si="27"/>
        <v>-1454183.3100000003</v>
      </c>
      <c r="O134" s="20">
        <f t="shared" si="27"/>
        <v>6198716.6899999995</v>
      </c>
    </row>
    <row r="136" spans="1:15" ht="20.100000000000001" customHeight="1">
      <c r="G136" s="59"/>
      <c r="H136" s="59"/>
      <c r="N136" s="59"/>
      <c r="O136" s="59"/>
    </row>
    <row r="138" spans="1:15">
      <c r="D138" s="60"/>
      <c r="E138" s="60"/>
    </row>
    <row r="139" spans="1:15" ht="16.5">
      <c r="A139" s="21"/>
      <c r="C139" s="21"/>
      <c r="D139" s="21"/>
      <c r="E139" s="61"/>
      <c r="F139" s="21"/>
      <c r="K139" s="21"/>
      <c r="L139" s="21"/>
      <c r="N139" s="21"/>
    </row>
    <row r="140" spans="1:15" ht="16.5">
      <c r="A140" s="21"/>
      <c r="C140" s="21"/>
      <c r="D140" s="21"/>
      <c r="E140" s="61"/>
      <c r="F140" s="21"/>
      <c r="K140" s="22"/>
      <c r="L140" s="22"/>
      <c r="N140" s="21"/>
    </row>
    <row r="141" spans="1:15" ht="16.5">
      <c r="A141" s="21"/>
      <c r="C141" s="21"/>
      <c r="D141" s="21"/>
      <c r="E141" s="61"/>
      <c r="F141" s="21"/>
      <c r="K141" s="21"/>
      <c r="L141" s="21"/>
      <c r="N141" s="21"/>
    </row>
    <row r="142" spans="1:15" ht="16.5">
      <c r="A142" s="21"/>
      <c r="C142" s="21"/>
      <c r="D142" s="21"/>
      <c r="E142" s="61"/>
      <c r="F142" s="21"/>
      <c r="G142" s="61"/>
      <c r="H142" s="61"/>
      <c r="J142" s="21"/>
      <c r="K142" s="21"/>
      <c r="L142" s="21"/>
      <c r="M142" s="21"/>
      <c r="N142" s="23"/>
    </row>
    <row r="143" spans="1:15" ht="16.5">
      <c r="A143" s="21"/>
      <c r="C143" s="21"/>
      <c r="D143" s="21"/>
      <c r="E143" s="61"/>
      <c r="F143" s="21"/>
      <c r="G143" s="61"/>
      <c r="H143" s="61"/>
      <c r="J143" s="21"/>
      <c r="K143" s="21"/>
      <c r="L143" s="21"/>
      <c r="M143" s="21"/>
      <c r="N143" s="23"/>
    </row>
    <row r="144" spans="1:15" ht="16.5">
      <c r="A144" s="21"/>
      <c r="C144" s="21"/>
      <c r="D144" s="21"/>
      <c r="E144" s="61"/>
      <c r="F144" s="21"/>
      <c r="G144" s="61"/>
      <c r="H144" s="61"/>
      <c r="J144" s="21"/>
      <c r="K144" s="21"/>
      <c r="L144" s="21"/>
      <c r="M144" s="21"/>
      <c r="N144" s="23"/>
    </row>
    <row r="145" spans="1:14" ht="16.5">
      <c r="A145" s="21"/>
      <c r="C145" s="21"/>
      <c r="D145" s="21"/>
      <c r="E145" s="61"/>
      <c r="F145" s="21"/>
      <c r="G145" s="61"/>
      <c r="H145" s="61"/>
      <c r="J145" s="21"/>
      <c r="K145" s="21"/>
      <c r="L145" s="21"/>
      <c r="M145" s="21"/>
      <c r="N145" s="23"/>
    </row>
    <row r="146" spans="1:14" ht="16.5">
      <c r="A146" s="21"/>
      <c r="C146" s="21"/>
      <c r="D146" s="21"/>
      <c r="E146" s="61"/>
      <c r="F146" s="21"/>
      <c r="G146" s="61"/>
      <c r="H146" s="61"/>
      <c r="J146" s="21"/>
      <c r="K146" s="21"/>
      <c r="L146" s="21"/>
      <c r="M146" s="21"/>
      <c r="N146" s="23"/>
    </row>
    <row r="147" spans="1:14" ht="16.5">
      <c r="A147" s="21"/>
      <c r="C147" s="21"/>
      <c r="D147" s="21"/>
      <c r="E147" s="61"/>
      <c r="F147" s="21"/>
      <c r="H147" s="23"/>
      <c r="J147" s="21"/>
      <c r="K147" s="23"/>
      <c r="L147" s="21"/>
      <c r="M147" s="21"/>
      <c r="N147" s="21"/>
    </row>
    <row r="148" spans="1:14" ht="16.5">
      <c r="A148" s="21"/>
      <c r="C148" s="21"/>
      <c r="D148" s="21"/>
      <c r="E148" s="61"/>
      <c r="F148" s="21"/>
      <c r="H148" s="23"/>
      <c r="J148" s="21"/>
      <c r="K148" s="23"/>
      <c r="L148" s="21"/>
      <c r="M148" s="21"/>
      <c r="N148" s="21"/>
    </row>
    <row r="149" spans="1:14" ht="16.5">
      <c r="A149" s="21"/>
      <c r="C149" s="21"/>
      <c r="D149" s="21"/>
      <c r="E149" s="61"/>
      <c r="F149" s="21"/>
      <c r="H149" s="23"/>
      <c r="J149" s="21"/>
      <c r="K149" s="23"/>
      <c r="L149" s="21"/>
      <c r="M149" s="21"/>
      <c r="N149" s="21"/>
    </row>
  </sheetData>
  <sheetProtection algorithmName="SHA-512" hashValue="zkxTOPDxtXyZQBd5+SQshSHyDlCDn6obY9/09gdMZ3UxO34WUeN7aEVVRVnW84QVDzTQoYZb1QLjh0k5CM9i0A==" saltValue="hFnbcYCYi1ak09XJ0gqLCQ==" spinCount="100000" sheet="1" formatCells="0" formatColumns="0" formatRows="0" insertColumns="0" insertRows="0" insertHyperlinks="0" deleteColumns="0" deleteRows="0" sort="0" autoFilter="0" pivotTables="0"/>
  <autoFilter ref="A2:O134" xr:uid="{FAE8E5A0-6A4A-4BBD-94A1-D3647B165F3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scale="46" orientation="landscape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9BA4D-2BF5-45FB-93A3-D159B4D62165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E4AD5C35-0037-4B07-AD48-AC6A407D5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4B32A-3F3C-484F-BC3E-41C47F1FF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cp:lastPrinted>2023-05-25T19:21:10Z</cp:lastPrinted>
  <dcterms:created xsi:type="dcterms:W3CDTF">2023-05-22T19:28:35Z</dcterms:created>
  <dcterms:modified xsi:type="dcterms:W3CDTF">2023-06-07T14:21:08Z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