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3/NÓMINA/PORTAL DE TRANSPARENCIA/PORTAL/"/>
    </mc:Choice>
  </mc:AlternateContent>
  <xr:revisionPtr revIDLastSave="3" documentId="8_{BEA5AEDC-4647-40CC-904F-5C79B189CCAB}" xr6:coauthVersionLast="47" xr6:coauthVersionMax="47" xr10:uidLastSave="{5B731917-60BB-4C26-8A2E-61693476399A}"/>
  <bookViews>
    <workbookView xWindow="-120" yWindow="-120" windowWidth="29040" windowHeight="15840" xr2:uid="{9253E443-F42B-43A6-8E49-E96D4512B39A}"/>
  </bookViews>
  <sheets>
    <sheet name="ENERO" sheetId="1" r:id="rId1"/>
  </sheets>
  <definedNames>
    <definedName name="_xlnm.Print_Titles" localSheetId="0">ENERO!$1:$3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M6" i="1"/>
  <c r="M7" i="1"/>
  <c r="N7" i="1" s="1"/>
  <c r="M8" i="1"/>
  <c r="N8" i="1" s="1"/>
  <c r="F9" i="1"/>
  <c r="G9" i="1"/>
  <c r="H9" i="1"/>
  <c r="I9" i="1"/>
  <c r="L9" i="1"/>
  <c r="M11" i="1"/>
  <c r="N11" i="1" s="1"/>
  <c r="M12" i="1"/>
  <c r="N12" i="1" s="1"/>
  <c r="M13" i="1"/>
  <c r="N13" i="1"/>
  <c r="F14" i="1"/>
  <c r="G14" i="1"/>
  <c r="H14" i="1"/>
  <c r="I14" i="1"/>
  <c r="M16" i="1"/>
  <c r="N16" i="1"/>
  <c r="M17" i="1"/>
  <c r="N17" i="1" s="1"/>
  <c r="M18" i="1"/>
  <c r="N18" i="1"/>
  <c r="M19" i="1"/>
  <c r="N19" i="1" s="1"/>
  <c r="F20" i="1"/>
  <c r="G20" i="1"/>
  <c r="H20" i="1"/>
  <c r="I20" i="1"/>
  <c r="J20" i="1"/>
  <c r="K20" i="1"/>
  <c r="L20" i="1"/>
  <c r="M22" i="1"/>
  <c r="N22" i="1" s="1"/>
  <c r="M23" i="1"/>
  <c r="N23" i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/>
  <c r="M30" i="1"/>
  <c r="N30" i="1"/>
  <c r="M31" i="1"/>
  <c r="N31" i="1" s="1"/>
  <c r="F32" i="1"/>
  <c r="G32" i="1"/>
  <c r="H32" i="1"/>
  <c r="I32" i="1"/>
  <c r="J32" i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/>
  <c r="M40" i="1"/>
  <c r="N40" i="1" s="1"/>
  <c r="F41" i="1"/>
  <c r="G41" i="1"/>
  <c r="H41" i="1"/>
  <c r="I41" i="1"/>
  <c r="J41" i="1"/>
  <c r="L41" i="1"/>
  <c r="M43" i="1"/>
  <c r="N43" i="1" s="1"/>
  <c r="N47" i="1" s="1"/>
  <c r="M44" i="1"/>
  <c r="N44" i="1" s="1"/>
  <c r="M45" i="1"/>
  <c r="N45" i="1"/>
  <c r="M46" i="1"/>
  <c r="N46" i="1"/>
  <c r="F47" i="1"/>
  <c r="G47" i="1"/>
  <c r="H47" i="1"/>
  <c r="I47" i="1"/>
  <c r="J47" i="1"/>
  <c r="L47" i="1"/>
  <c r="M47" i="1"/>
  <c r="M49" i="1"/>
  <c r="N49" i="1"/>
  <c r="M50" i="1"/>
  <c r="N50" i="1" s="1"/>
  <c r="N51" i="1" s="1"/>
  <c r="F51" i="1"/>
  <c r="G51" i="1"/>
  <c r="H51" i="1"/>
  <c r="I51" i="1"/>
  <c r="J51" i="1"/>
  <c r="M53" i="1"/>
  <c r="N53" i="1" s="1"/>
  <c r="N56" i="1" s="1"/>
  <c r="M54" i="1"/>
  <c r="N54" i="1" s="1"/>
  <c r="M55" i="1"/>
  <c r="N55" i="1"/>
  <c r="F56" i="1"/>
  <c r="G56" i="1"/>
  <c r="H56" i="1"/>
  <c r="I56" i="1"/>
  <c r="J56" i="1"/>
  <c r="M56" i="1"/>
  <c r="M58" i="1"/>
  <c r="M60" i="1" s="1"/>
  <c r="N58" i="1"/>
  <c r="M59" i="1"/>
  <c r="N59" i="1" s="1"/>
  <c r="F60" i="1"/>
  <c r="G60" i="1"/>
  <c r="H60" i="1"/>
  <c r="I60" i="1"/>
  <c r="J60" i="1"/>
  <c r="L60" i="1"/>
  <c r="M62" i="1"/>
  <c r="M68" i="1" s="1"/>
  <c r="M63" i="1"/>
  <c r="N63" i="1" s="1"/>
  <c r="M64" i="1"/>
  <c r="N64" i="1" s="1"/>
  <c r="M65" i="1"/>
  <c r="N65" i="1"/>
  <c r="M66" i="1"/>
  <c r="N66" i="1"/>
  <c r="M67" i="1"/>
  <c r="N67" i="1" s="1"/>
  <c r="F68" i="1"/>
  <c r="G68" i="1"/>
  <c r="H68" i="1"/>
  <c r="I68" i="1"/>
  <c r="J68" i="1"/>
  <c r="M70" i="1"/>
  <c r="N70" i="1" s="1"/>
  <c r="M71" i="1"/>
  <c r="N71" i="1" s="1"/>
  <c r="F72" i="1"/>
  <c r="G72" i="1"/>
  <c r="H72" i="1"/>
  <c r="I72" i="1"/>
  <c r="M74" i="1"/>
  <c r="N74" i="1" s="1"/>
  <c r="M75" i="1"/>
  <c r="M77" i="1" s="1"/>
  <c r="M76" i="1"/>
  <c r="N76" i="1"/>
  <c r="F77" i="1"/>
  <c r="G77" i="1"/>
  <c r="H77" i="1"/>
  <c r="I77" i="1"/>
  <c r="J77" i="1"/>
  <c r="L77" i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/>
  <c r="F85" i="1"/>
  <c r="G85" i="1"/>
  <c r="H85" i="1"/>
  <c r="I85" i="1"/>
  <c r="J85" i="1"/>
  <c r="L85" i="1"/>
  <c r="M87" i="1"/>
  <c r="N87" i="1"/>
  <c r="F88" i="1"/>
  <c r="G88" i="1"/>
  <c r="H88" i="1"/>
  <c r="I88" i="1"/>
  <c r="M88" i="1"/>
  <c r="N88" i="1"/>
  <c r="M90" i="1"/>
  <c r="N90" i="1" s="1"/>
  <c r="M91" i="1"/>
  <c r="N91" i="1" s="1"/>
  <c r="F92" i="1"/>
  <c r="G92" i="1"/>
  <c r="H92" i="1"/>
  <c r="I92" i="1"/>
  <c r="M94" i="1"/>
  <c r="N94" i="1" s="1"/>
  <c r="M95" i="1"/>
  <c r="N95" i="1" s="1"/>
  <c r="M96" i="1"/>
  <c r="N96" i="1" s="1"/>
  <c r="M97" i="1"/>
  <c r="N97" i="1"/>
  <c r="M98" i="1"/>
  <c r="N98" i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/>
  <c r="M105" i="1"/>
  <c r="N105" i="1" s="1"/>
  <c r="M106" i="1"/>
  <c r="N106" i="1"/>
  <c r="M107" i="1"/>
  <c r="N107" i="1" s="1"/>
  <c r="M108" i="1"/>
  <c r="N108" i="1" s="1"/>
  <c r="M109" i="1"/>
  <c r="N109" i="1"/>
  <c r="M110" i="1"/>
  <c r="N110" i="1" s="1"/>
  <c r="M111" i="1"/>
  <c r="N111" i="1" s="1"/>
  <c r="F112" i="1"/>
  <c r="G112" i="1"/>
  <c r="H112" i="1"/>
  <c r="I112" i="1"/>
  <c r="J112" i="1"/>
  <c r="L112" i="1"/>
  <c r="M114" i="1"/>
  <c r="M116" i="1" s="1"/>
  <c r="M115" i="1"/>
  <c r="N115" i="1" s="1"/>
  <c r="F116" i="1"/>
  <c r="G116" i="1"/>
  <c r="H116" i="1"/>
  <c r="I116" i="1"/>
  <c r="J116" i="1"/>
  <c r="M118" i="1"/>
  <c r="N118" i="1" s="1"/>
  <c r="M119" i="1"/>
  <c r="N119" i="1" s="1"/>
  <c r="M120" i="1"/>
  <c r="N120" i="1"/>
  <c r="M121" i="1"/>
  <c r="N121" i="1" s="1"/>
  <c r="M122" i="1"/>
  <c r="N122" i="1" s="1"/>
  <c r="F123" i="1"/>
  <c r="G123" i="1"/>
  <c r="H123" i="1"/>
  <c r="I123" i="1"/>
  <c r="J123" i="1"/>
  <c r="M125" i="1"/>
  <c r="N125" i="1" s="1"/>
  <c r="M126" i="1"/>
  <c r="N126" i="1"/>
  <c r="M127" i="1"/>
  <c r="N127" i="1" s="1"/>
  <c r="M128" i="1"/>
  <c r="N128" i="1"/>
  <c r="M129" i="1"/>
  <c r="N129" i="1" s="1"/>
  <c r="M130" i="1"/>
  <c r="N130" i="1" s="1"/>
  <c r="M131" i="1"/>
  <c r="N131" i="1"/>
  <c r="F132" i="1"/>
  <c r="H132" i="1"/>
  <c r="I132" i="1"/>
  <c r="F133" i="1"/>
  <c r="K133" i="1"/>
  <c r="L133" i="1"/>
  <c r="M92" i="1" l="1"/>
  <c r="N20" i="1"/>
  <c r="I133" i="1"/>
  <c r="M51" i="1"/>
  <c r="M132" i="1"/>
  <c r="N85" i="1"/>
  <c r="N72" i="1"/>
  <c r="N41" i="1"/>
  <c r="N14" i="1"/>
  <c r="M9" i="1"/>
  <c r="N123" i="1"/>
  <c r="N60" i="1"/>
  <c r="J133" i="1"/>
  <c r="H133" i="1"/>
  <c r="N114" i="1"/>
  <c r="N116" i="1" s="1"/>
  <c r="M85" i="1"/>
  <c r="N62" i="1"/>
  <c r="G133" i="1"/>
  <c r="N68" i="1"/>
  <c r="N32" i="1"/>
  <c r="N92" i="1"/>
  <c r="N132" i="1"/>
  <c r="N112" i="1"/>
  <c r="M112" i="1"/>
  <c r="M72" i="1"/>
  <c r="N75" i="1"/>
  <c r="N77" i="1" s="1"/>
  <c r="M32" i="1"/>
  <c r="N6" i="1"/>
  <c r="N9" i="1" s="1"/>
  <c r="M41" i="1"/>
  <c r="M123" i="1"/>
  <c r="M14" i="1"/>
  <c r="M20" i="1"/>
  <c r="M133" i="1" s="1"/>
  <c r="N133" i="1" l="1"/>
</calcChain>
</file>

<file path=xl/sharedStrings.xml><?xml version="1.0" encoding="utf-8"?>
<sst xmlns="http://schemas.openxmlformats.org/spreadsheetml/2006/main" count="420" uniqueCount="178">
  <si>
    <t>Total</t>
  </si>
  <si>
    <t>Total por departamento</t>
  </si>
  <si>
    <t>ESTATUTO SIMPLIFICADO</t>
  </si>
  <si>
    <t>CHOFER</t>
  </si>
  <si>
    <t>M</t>
  </si>
  <si>
    <t>PEDRO DANIEL ESQUEA MONTILLA</t>
  </si>
  <si>
    <t>JUAN SANTANA HERNÁNDEZ</t>
  </si>
  <si>
    <t>JOSE A ALMONTE MARTE</t>
  </si>
  <si>
    <t>ESTAURY LEONARDO ÁLVAREZ RAMIÍEZ</t>
  </si>
  <si>
    <t>EDWIN JOHANNY JIMÉNEZ MARTÍNEZ</t>
  </si>
  <si>
    <t>CRISTIAN INOA GARCÍA</t>
  </si>
  <si>
    <t>FIJOS</t>
  </si>
  <si>
    <t>SUPERVISOR DE TRANSPORTACIÓN</t>
  </si>
  <si>
    <t>JOSÉ MANUEL VALDEZ</t>
  </si>
  <si>
    <t>SECCIÓN DE TRANSPORTACIÓN</t>
  </si>
  <si>
    <t>MENSAJERA INTERNA</t>
  </si>
  <si>
    <t>F</t>
  </si>
  <si>
    <t>NIKAURY ARACENA MEJÍA</t>
  </si>
  <si>
    <t>AUXILIAR ADMINISTRATIVO</t>
  </si>
  <si>
    <t>RAPHIEL RADNEY ABREY</t>
  </si>
  <si>
    <t>MARTHA ARELYS BEATO ABREU</t>
  </si>
  <si>
    <t>ESKIBEL JAVIER SÁNCHEZ VIDAL</t>
  </si>
  <si>
    <t>ENC. SECCIÓN DE CORRESP. Y ARCH</t>
  </si>
  <si>
    <t>EDGAR MOISÉS DUMÉ PEPÉN</t>
  </si>
  <si>
    <t>SECCIÓN DE CORRESPONDENCIA Y ARCHIVO</t>
  </si>
  <si>
    <t>AUXILIAR DE SUMINISTRO</t>
  </si>
  <si>
    <t>RICHARD RAMÓN MEJÍA MENDOZA</t>
  </si>
  <si>
    <t>ENCARGADO</t>
  </si>
  <si>
    <t>SAMUEL JUNIOR ULLOA MARIANO</t>
  </si>
  <si>
    <t>DIVISIÓN DE SUMINISTRO</t>
  </si>
  <si>
    <t>MENSAJERO EXTERNO</t>
  </si>
  <si>
    <t>ISMAEL VALENTIN PENA SANTOS</t>
  </si>
  <si>
    <t>MENSAJERO</t>
  </si>
  <si>
    <t>FRANKLIN JUAN MEJÍA ROCER</t>
  </si>
  <si>
    <t>LAVADOR VEHICULOS</t>
  </si>
  <si>
    <t>LEONARDO PÉREZ</t>
  </si>
  <si>
    <t xml:space="preserve"> </t>
  </si>
  <si>
    <t>CONSERJE</t>
  </si>
  <si>
    <t>JORGE LUIS MATEO CASTILLO</t>
  </si>
  <si>
    <t>VERONICA POLANCO REYNOSO</t>
  </si>
  <si>
    <t>RUDDY LANI GARCIA  ALCANTARA</t>
  </si>
  <si>
    <t>FRANCISCA SÁNCHEZ DE LOS SANTOS</t>
  </si>
  <si>
    <t>DANIA RODRIGUEZ RODRIGUEZ</t>
  </si>
  <si>
    <t>CARMEN JULIA PÉREZ FERNÁNDEZ</t>
  </si>
  <si>
    <t>ANGELINA BAUTISTA PAULA</t>
  </si>
  <si>
    <t>RECEPCIONISTA</t>
  </si>
  <si>
    <t>ROSSY LISVERY VÓLQUEZ PÉREZ</t>
  </si>
  <si>
    <t>NYSA MARÍA FERREIRA BALBI</t>
  </si>
  <si>
    <t>LISBETH SARAI REYNA PERDOMO</t>
  </si>
  <si>
    <t xml:space="preserve">AUXILIAR </t>
  </si>
  <si>
    <t xml:space="preserve">MARINO ACOSTA GUANTE </t>
  </si>
  <si>
    <t>TÉCNICO ADMINISTRATIVO</t>
  </si>
  <si>
    <t>FREILYN LIZETH PÉREZ DÍAZ</t>
  </si>
  <si>
    <t>LEWIS A MEDRANO MORLA</t>
  </si>
  <si>
    <t>ROQUE ORLANDO MORETA RODRÍGUEZ</t>
  </si>
  <si>
    <t>MIGUEL ALFONSO DE LA ROSA  ARIAS</t>
  </si>
  <si>
    <t>DIVISIÓN DE SERVICIOS GENERALES</t>
  </si>
  <si>
    <t>ANALISTA</t>
  </si>
  <si>
    <t>ANASTASIA ROSAURA  A AVILA UBRI</t>
  </si>
  <si>
    <t>FREDDY JOSE PEREYRA  ALBERTO</t>
  </si>
  <si>
    <t>DIVISIÓN DE TESORERÍA</t>
  </si>
  <si>
    <t>CLAUDIO ALBERTO MARTE MERCEDES</t>
  </si>
  <si>
    <t>DIVISIÓN DE PRESUPUESTO</t>
  </si>
  <si>
    <t>EDILI DAYELIS RAMÍREZ RODRÍGUEZ</t>
  </si>
  <si>
    <t>CELIA MASSIEL CUEVAS JIMÉNEZ</t>
  </si>
  <si>
    <t>SARITA MARTÍNEZ FROMETA</t>
  </si>
  <si>
    <t>MARÍA DEL CARMEN HERNÁNDEZ BASILIO</t>
  </si>
  <si>
    <t>COORDINADOR</t>
  </si>
  <si>
    <t>EDDY MIGUEL DOMÍNGUEZ LINARES</t>
  </si>
  <si>
    <t>CARLOS JULIO SUBERVÍ CARRASCO</t>
  </si>
  <si>
    <t>DIVISIÓN DE CONTABILIDAD</t>
  </si>
  <si>
    <t>RAFAEL EDUARDO RAMÍREZ ISIDOR</t>
  </si>
  <si>
    <t>DIANA JOSEFINA ROSARIO POLANCO</t>
  </si>
  <si>
    <t>ENCARGADA</t>
  </si>
  <si>
    <t>FRANSER DESIREE SOLIS DE LUNA</t>
  </si>
  <si>
    <t>DIVISIÓN DE COMPRAS Y CONTRATACIONES</t>
  </si>
  <si>
    <t>COORDINADORA</t>
  </si>
  <si>
    <t>DESIREE MARIN GARCIA</t>
  </si>
  <si>
    <t>ENC. INTERINO</t>
  </si>
  <si>
    <t>VÍCTOR MANUEL HILARIO LORA</t>
  </si>
  <si>
    <t>ACCESO A LA INFORMACIÓN PÚBLICA</t>
  </si>
  <si>
    <t>SOPORTE TÉCNICO</t>
  </si>
  <si>
    <t>EDWARD ALEXANDER AQUINO ALMONTE</t>
  </si>
  <si>
    <t>ANALISTA INFORMÁTICO</t>
  </si>
  <si>
    <t>SOMNE ALTAGRACIA BAEZ TRINIDAD</t>
  </si>
  <si>
    <t>CARRERA</t>
  </si>
  <si>
    <t>JESÚS OMAR SÁNCHEZ TRINIDAD</t>
  </si>
  <si>
    <t>ADMINISTRADOR DE SERVICIOS TIC</t>
  </si>
  <si>
    <t>ALCE ODELL CÁCERES LEREBOURS</t>
  </si>
  <si>
    <t>ADMINISTRADOR DE OPERACIONES TIC</t>
  </si>
  <si>
    <t>ELÍN ALBERTO PEÑA GERMÁN</t>
  </si>
  <si>
    <t>MÁXIMO AUGUSTO PERALTA MOREL</t>
  </si>
  <si>
    <t>DEPARTAMENTO DE TECNOLOGÍA DE LA INFORMACIÓN Y COMUNICACIÓN</t>
  </si>
  <si>
    <t>SECRETARIA</t>
  </si>
  <si>
    <t>NICOLLE HARVEY PICHARDO</t>
  </si>
  <si>
    <t>RELACIONISTA PUBLICO</t>
  </si>
  <si>
    <t>LADY MARGARET ESPINAL ROMERO</t>
  </si>
  <si>
    <t>DIVISIÓN DE COMUNICACIONES</t>
  </si>
  <si>
    <t>MERCEDES IVELICES GUZMÁN VALERIO</t>
  </si>
  <si>
    <t>LISBET RODRIGUEZ GUZMAN</t>
  </si>
  <si>
    <t xml:space="preserve">ENCARGADA </t>
  </si>
  <si>
    <t>AÍDA VICTORIA PARDILLA MARTÍNEZ</t>
  </si>
  <si>
    <t>DIVISIÓN DE PLANIFICACIÓN Y DESARROLLO</t>
  </si>
  <si>
    <t>LUIS ALFREDO FUCHU ARTILES</t>
  </si>
  <si>
    <t xml:space="preserve">ENCARGADO </t>
  </si>
  <si>
    <t>JOSÉ CESAREO PEGUERO LÓPEZ</t>
  </si>
  <si>
    <t>DEPARTAMENTO DE REVISIÓN Y FISCALIZACIÓN</t>
  </si>
  <si>
    <t>YANIL STEFANY MEJÍA PIMENTEL</t>
  </si>
  <si>
    <t>LEYBI LAURA FLORES PEÑA</t>
  </si>
  <si>
    <t>ASESOR</t>
  </si>
  <si>
    <t>LEÓN ALTAGRACIA GÓMEZ DÍAZ</t>
  </si>
  <si>
    <t>MAYRUBI LÁZARO VALENZUELA</t>
  </si>
  <si>
    <t>DEPARTAMENTO DE RECURSOS HUMANOS</t>
  </si>
  <si>
    <t>WINSTON POLANCO ROBLES</t>
  </si>
  <si>
    <t>ABOGADO I</t>
  </si>
  <si>
    <t>ERENIA ALTAGRACIA ESPAILLAT MARTÍNEZ</t>
  </si>
  <si>
    <t>NADIA ROSA MARÍA BÁEZ LÓPEZ</t>
  </si>
  <si>
    <t>LAURA AMELIA DE LOS SANTOS CALDERÓN</t>
  </si>
  <si>
    <t>ABOGADO III</t>
  </si>
  <si>
    <t>TOMÁS AUGUSTO MENDOZA TORRES</t>
  </si>
  <si>
    <t>ASESOR LEGAL</t>
  </si>
  <si>
    <t>LICET IVANA BELTRÉ VALERA</t>
  </si>
  <si>
    <t>LUIS ANTONIO MOQUETE PELLETIER</t>
  </si>
  <si>
    <t>DEPARTAMENTO JURÍDICO</t>
  </si>
  <si>
    <t>ANALISTA DE PRESUPUESTO DE OBRAS</t>
  </si>
  <si>
    <t>ALVIN BÁEZ OLIVARES</t>
  </si>
  <si>
    <t>YISELL JULISSA MONCIÓN RAMÍREZ</t>
  </si>
  <si>
    <t>INGENIERO (A)  CIVIL</t>
  </si>
  <si>
    <t>SILVIO JOSÉ PÉREZ VALDEZ</t>
  </si>
  <si>
    <t>INGENIERO DE ESTRUCTURA</t>
  </si>
  <si>
    <t>OLIVER SORIANO OVIEDO</t>
  </si>
  <si>
    <t>ANALISTA DE PROYECTOS</t>
  </si>
  <si>
    <t>NIVIA CLARIBEL QUEZADA FELIZ DE PEÑA</t>
  </si>
  <si>
    <t>ARQUITECTO (A)</t>
  </si>
  <si>
    <t>JUDITH LÓPEZ GONZÁLEZ</t>
  </si>
  <si>
    <t>FRANCIS GISELLE BUSSI INOA</t>
  </si>
  <si>
    <t>ANALISTA  DE PROYECTOS</t>
  </si>
  <si>
    <t>EVANGELISTA EUGENIA PÉREZ DE LOS SANTOS</t>
  </si>
  <si>
    <t>DIONICIO EMILIO GUERRERO PÉREZ</t>
  </si>
  <si>
    <t>MARITZA ALTAGRACIA ORTIZ PAREDES</t>
  </si>
  <si>
    <t>DEPARTAMENTO DE PROYECTOS DE CONSTRUCCIÓN Y EDIFICACIONES</t>
  </si>
  <si>
    <t>ANALISTA DE GESTIÓN PATRIMONIAL I</t>
  </si>
  <si>
    <t>CLAUDIO FERNÁNDEZ HERNÁNDEZ</t>
  </si>
  <si>
    <t>ANALISTA DE GESTIÓN PATRIMONIAL II</t>
  </si>
  <si>
    <t>ANA ILDA NÚÑEZ BATISTA</t>
  </si>
  <si>
    <t xml:space="preserve">COORDINADOR (A) DE GESTION </t>
  </si>
  <si>
    <t>OSVALDO PÉREZ PIMENTEL</t>
  </si>
  <si>
    <t>DIRECTOR</t>
  </si>
  <si>
    <t>SALVADOR YGNACIO RICOURT GÓMEZ</t>
  </si>
  <si>
    <t>DIRECCIÓN DE GESTIÓN PATRIMONIAL</t>
  </si>
  <si>
    <t>CAROL JULISSA DÍAZ MELO</t>
  </si>
  <si>
    <t>OMAR DE JESUS COHEN SANDER</t>
  </si>
  <si>
    <t>DIRECTORA</t>
  </si>
  <si>
    <t>MARLENY ALTAGRACIA MEDRANO RODRÍGUEZ</t>
  </si>
  <si>
    <t>DIRECCIÓN ADMINISTRATIVA Y FINANCIERA</t>
  </si>
  <si>
    <t>MICHELLE AIMEE DÍAZ ABAD</t>
  </si>
  <si>
    <t>GERMAINE DANIELLE GAZON ROSARIO</t>
  </si>
  <si>
    <t>LIBRE NOMBRAMIENTO</t>
  </si>
  <si>
    <t>VICE-PRESIDENTE</t>
  </si>
  <si>
    <t>JOSEFINA MERCEDES VEGA BATLLE</t>
  </si>
  <si>
    <t>PRESIDENTE</t>
  </si>
  <si>
    <t>JOSÉ EURIPIDES FLORENTINO RODRÍGUEZ</t>
  </si>
  <si>
    <t>PRESIDENCIA</t>
  </si>
  <si>
    <t>Sueldo Neto RD$</t>
  </si>
  <si>
    <t>Total Descuentos RD$</t>
  </si>
  <si>
    <t>Otros Descuentos RD$</t>
  </si>
  <si>
    <t>Aportes Extraordinarios de AFP RD$</t>
  </si>
  <si>
    <t>Per Cápita RD$</t>
  </si>
  <si>
    <t>Seguro Familiar de Salud RD$</t>
  </si>
  <si>
    <t>AFP RD$</t>
  </si>
  <si>
    <t>ISR RD$</t>
  </si>
  <si>
    <t>Sueldo Bruto RD$</t>
  </si>
  <si>
    <t>Estatus</t>
  </si>
  <si>
    <t>Cargo</t>
  </si>
  <si>
    <t>Fecha de Ingreso</t>
  </si>
  <si>
    <t>Género</t>
  </si>
  <si>
    <t>NÓMINA COLABORADORES FIJO ENERO AÑO 2023</t>
  </si>
  <si>
    <t>FONDO PATRIMONIAL DE LAS EMPRESAS REFORMADAS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</si>
</sst>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Museo Sans 500"/>
      <family val="3"/>
    </font>
    <font>
      <b/>
      <sz val="1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3" fontId="4" fillId="0" borderId="0" xfId="1" applyFont="1"/>
    <xf numFmtId="0" fontId="4" fillId="0" borderId="0" xfId="0" applyFont="1"/>
    <xf numFmtId="43" fontId="4" fillId="0" borderId="0" xfId="1" applyFont="1" applyAlignment="1"/>
    <xf numFmtId="43" fontId="4" fillId="2" borderId="1" xfId="1" applyFont="1" applyFill="1" applyBorder="1"/>
    <xf numFmtId="43" fontId="4" fillId="2" borderId="2" xfId="1" applyFont="1" applyFill="1" applyBorder="1"/>
    <xf numFmtId="43" fontId="4" fillId="2" borderId="3" xfId="1" applyFont="1" applyFill="1" applyBorder="1"/>
    <xf numFmtId="43" fontId="4" fillId="2" borderId="4" xfId="1" applyFont="1" applyFill="1" applyBorder="1"/>
    <xf numFmtId="43" fontId="4" fillId="2" borderId="5" xfId="1" applyFont="1" applyFill="1" applyBorder="1"/>
    <xf numFmtId="43" fontId="4" fillId="2" borderId="6" xfId="1" applyFont="1" applyFill="1" applyBorder="1"/>
    <xf numFmtId="4" fontId="3" fillId="0" borderId="4" xfId="0" applyNumberFormat="1" applyFont="1" applyBorder="1"/>
    <xf numFmtId="4" fontId="3" fillId="0" borderId="5" xfId="0" applyNumberFormat="1" applyFont="1" applyBorder="1"/>
    <xf numFmtId="43" fontId="3" fillId="0" borderId="5" xfId="1" applyFont="1" applyFill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4" fontId="2" fillId="0" borderId="0" xfId="0" applyNumberFormat="1" applyFont="1"/>
    <xf numFmtId="0" fontId="3" fillId="0" borderId="5" xfId="0" quotePrefix="1" applyFont="1" applyBorder="1" applyAlignment="1">
      <alignment horizontal="center"/>
    </xf>
    <xf numFmtId="0" fontId="3" fillId="0" borderId="6" xfId="0" applyFont="1" applyBorder="1"/>
    <xf numFmtId="14" fontId="3" fillId="0" borderId="5" xfId="0" applyNumberFormat="1" applyFont="1" applyBorder="1"/>
    <xf numFmtId="0" fontId="3" fillId="0" borderId="7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/>
    <xf numFmtId="4" fontId="4" fillId="0" borderId="4" xfId="0" applyNumberFormat="1" applyFont="1" applyBorder="1"/>
    <xf numFmtId="4" fontId="4" fillId="0" borderId="5" xfId="0" applyNumberFormat="1" applyFont="1" applyBorder="1"/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0" fontId="3" fillId="0" borderId="8" xfId="0" applyFont="1" applyBorder="1"/>
    <xf numFmtId="4" fontId="3" fillId="0" borderId="0" xfId="0" applyNumberFormat="1" applyFont="1"/>
    <xf numFmtId="4" fontId="4" fillId="2" borderId="4" xfId="0" applyNumberFormat="1" applyFont="1" applyFill="1" applyBorder="1"/>
    <xf numFmtId="4" fontId="4" fillId="2" borderId="5" xfId="0" applyNumberFormat="1" applyFont="1" applyFill="1" applyBorder="1"/>
    <xf numFmtId="0" fontId="4" fillId="2" borderId="5" xfId="0" applyFont="1" applyFill="1" applyBorder="1"/>
    <xf numFmtId="43" fontId="4" fillId="0" borderId="5" xfId="1" applyFont="1" applyFill="1" applyBorder="1"/>
    <xf numFmtId="43" fontId="3" fillId="0" borderId="5" xfId="1" applyFont="1" applyBorder="1"/>
    <xf numFmtId="4" fontId="3" fillId="2" borderId="4" xfId="0" applyNumberFormat="1" applyFont="1" applyFill="1" applyBorder="1"/>
    <xf numFmtId="4" fontId="3" fillId="2" borderId="5" xfId="0" applyNumberFormat="1" applyFont="1" applyFill="1" applyBorder="1"/>
    <xf numFmtId="14" fontId="3" fillId="2" borderId="5" xfId="0" applyNumberFormat="1" applyFont="1" applyFill="1" applyBorder="1"/>
    <xf numFmtId="0" fontId="3" fillId="2" borderId="5" xfId="0" quotePrefix="1" applyFont="1" applyFill="1" applyBorder="1" applyAlignment="1">
      <alignment horizontal="center"/>
    </xf>
    <xf numFmtId="4" fontId="2" fillId="0" borderId="0" xfId="0" applyNumberFormat="1" applyFont="1"/>
    <xf numFmtId="43" fontId="3" fillId="0" borderId="5" xfId="1" applyFont="1" applyFill="1" applyBorder="1" applyAlignment="1">
      <alignment horizontal="center"/>
    </xf>
    <xf numFmtId="43" fontId="3" fillId="0" borderId="5" xfId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/>
    </xf>
    <xf numFmtId="0" fontId="4" fillId="2" borderId="11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106913</xdr:colOff>
      <xdr:row>0</xdr:row>
      <xdr:rowOff>0</xdr:rowOff>
    </xdr:from>
    <xdr:ext cx="2206943" cy="530398"/>
    <xdr:pic>
      <xdr:nvPicPr>
        <xdr:cNvPr id="2" name="Imagen 1">
          <a:extLst>
            <a:ext uri="{FF2B5EF4-FFF2-40B4-BE49-F238E27FC236}">
              <a16:creationId xmlns:a16="http://schemas.microsoft.com/office/drawing/2014/main" id="{5EE1F02E-F400-4886-893A-F03C5CEA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13" y="0"/>
          <a:ext cx="2206943" cy="5303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5BB8-D749-446E-9C44-F5EEBB6AD4FA}">
  <sheetPr>
    <pageSetUpPr fitToPage="1"/>
  </sheetPr>
  <dimension ref="A1:N148"/>
  <sheetViews>
    <sheetView tabSelected="1" view="pageBreakPreview" zoomScale="98" zoomScaleNormal="100" zoomScaleSheetLayoutView="98" workbookViewId="0">
      <selection activeCell="D6" sqref="D6"/>
    </sheetView>
  </sheetViews>
  <sheetFormatPr baseColWidth="10" defaultColWidth="11.42578125" defaultRowHeight="15" x14ac:dyDescent="0.25"/>
  <cols>
    <col min="1" max="1" width="46.5703125" style="1" customWidth="1"/>
    <col min="2" max="2" width="9.5703125" style="1" customWidth="1"/>
    <col min="3" max="3" width="14" style="1" customWidth="1"/>
    <col min="4" max="4" width="40" style="1" customWidth="1"/>
    <col min="5" max="5" width="18.28515625" style="1" customWidth="1"/>
    <col min="6" max="6" width="17.5703125" style="1" customWidth="1"/>
    <col min="7" max="7" width="15.85546875" style="1" customWidth="1"/>
    <col min="8" max="8" width="16" style="1" customWidth="1"/>
    <col min="9" max="9" width="16.5703125" style="1" customWidth="1"/>
    <col min="10" max="10" width="14.85546875" style="1" customWidth="1"/>
    <col min="11" max="11" width="15.140625" style="1" customWidth="1"/>
    <col min="12" max="12" width="15.28515625" style="1" customWidth="1"/>
    <col min="13" max="13" width="18.7109375" style="1" customWidth="1"/>
    <col min="14" max="14" width="17.140625" style="1" customWidth="1"/>
    <col min="15" max="16384" width="11.42578125" style="1"/>
  </cols>
  <sheetData>
    <row r="1" spans="1:14" x14ac:dyDescent="0.25">
      <c r="A1" s="61" t="s">
        <v>177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30.75" customHeight="1" thickBot="1" x14ac:dyDescent="0.3">
      <c r="A2" s="62" t="s">
        <v>176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60.75" thickBot="1" x14ac:dyDescent="0.3">
      <c r="A3" s="60" t="s">
        <v>36</v>
      </c>
      <c r="B3" s="59" t="s">
        <v>175</v>
      </c>
      <c r="C3" s="58" t="s">
        <v>174</v>
      </c>
      <c r="D3" s="59" t="s">
        <v>173</v>
      </c>
      <c r="E3" s="59" t="s">
        <v>172</v>
      </c>
      <c r="F3" s="58" t="s">
        <v>171</v>
      </c>
      <c r="G3" s="59" t="s">
        <v>170</v>
      </c>
      <c r="H3" s="59" t="s">
        <v>169</v>
      </c>
      <c r="I3" s="58" t="s">
        <v>168</v>
      </c>
      <c r="J3" s="58" t="s">
        <v>167</v>
      </c>
      <c r="K3" s="58" t="s">
        <v>166</v>
      </c>
      <c r="L3" s="58" t="s">
        <v>165</v>
      </c>
      <c r="M3" s="58" t="s">
        <v>164</v>
      </c>
      <c r="N3" s="57" t="s">
        <v>163</v>
      </c>
    </row>
    <row r="4" spans="1:14" x14ac:dyDescent="0.25">
      <c r="A4" s="56" t="s">
        <v>162</v>
      </c>
      <c r="B4" s="55"/>
      <c r="C4" s="53"/>
      <c r="D4" s="53"/>
      <c r="E4" s="53"/>
      <c r="F4" s="53"/>
      <c r="G4" s="53"/>
      <c r="H4" s="53"/>
      <c r="I4" s="54"/>
      <c r="J4" s="53"/>
      <c r="K4" s="53"/>
      <c r="L4" s="53"/>
      <c r="M4" s="53"/>
      <c r="N4" s="52"/>
    </row>
    <row r="5" spans="1:14" ht="45" x14ac:dyDescent="0.25">
      <c r="A5" s="21" t="s">
        <v>161</v>
      </c>
      <c r="B5" s="20" t="s">
        <v>4</v>
      </c>
      <c r="C5" s="22">
        <v>44110</v>
      </c>
      <c r="D5" s="17" t="s">
        <v>160</v>
      </c>
      <c r="E5" s="18" t="s">
        <v>157</v>
      </c>
      <c r="F5" s="15">
        <v>550000</v>
      </c>
      <c r="G5" s="15">
        <v>-122513.24</v>
      </c>
      <c r="H5" s="15">
        <v>-9334.68</v>
      </c>
      <c r="I5" s="15">
        <v>-4943.8</v>
      </c>
      <c r="J5" s="16">
        <v>0</v>
      </c>
      <c r="K5" s="16">
        <v>0</v>
      </c>
      <c r="L5" s="15">
        <v>-6529.5</v>
      </c>
      <c r="M5" s="15">
        <f>SUM(G5:L5)</f>
        <v>-143321.22</v>
      </c>
      <c r="N5" s="14">
        <f>F5+M5</f>
        <v>406678.78</v>
      </c>
    </row>
    <row r="6" spans="1:14" ht="45" x14ac:dyDescent="0.25">
      <c r="A6" s="21" t="s">
        <v>159</v>
      </c>
      <c r="B6" s="20" t="s">
        <v>16</v>
      </c>
      <c r="C6" s="22">
        <v>44110</v>
      </c>
      <c r="D6" s="17" t="s">
        <v>158</v>
      </c>
      <c r="E6" s="18" t="s">
        <v>157</v>
      </c>
      <c r="F6" s="15">
        <v>275000</v>
      </c>
      <c r="G6" s="15">
        <v>-54123.78</v>
      </c>
      <c r="H6" s="15">
        <v>-7892.5</v>
      </c>
      <c r="I6" s="15">
        <v>-4943.8</v>
      </c>
      <c r="J6" s="16">
        <v>0</v>
      </c>
      <c r="K6" s="16">
        <v>0</v>
      </c>
      <c r="M6" s="15">
        <f>SUM(G6:L6)</f>
        <v>-66960.08</v>
      </c>
      <c r="N6" s="14">
        <f>F6+M6</f>
        <v>208039.91999999998</v>
      </c>
    </row>
    <row r="7" spans="1:14" x14ac:dyDescent="0.25">
      <c r="A7" s="21" t="s">
        <v>156</v>
      </c>
      <c r="B7" s="20" t="s">
        <v>16</v>
      </c>
      <c r="C7" s="22">
        <v>44123</v>
      </c>
      <c r="D7" s="17" t="s">
        <v>67</v>
      </c>
      <c r="E7" s="17" t="s">
        <v>11</v>
      </c>
      <c r="F7" s="15">
        <v>80000</v>
      </c>
      <c r="G7" s="15">
        <v>-7400.86</v>
      </c>
      <c r="H7" s="15">
        <v>-2296</v>
      </c>
      <c r="I7" s="15">
        <v>-2432</v>
      </c>
      <c r="J7" s="16">
        <v>0</v>
      </c>
      <c r="K7" s="16">
        <v>0</v>
      </c>
      <c r="L7" s="15">
        <v>-7179.5</v>
      </c>
      <c r="M7" s="15">
        <f>SUM(G7:L7)</f>
        <v>-19308.36</v>
      </c>
      <c r="N7" s="14">
        <f>F7+M7</f>
        <v>60691.64</v>
      </c>
    </row>
    <row r="8" spans="1:14" x14ac:dyDescent="0.25">
      <c r="A8" s="21" t="s">
        <v>155</v>
      </c>
      <c r="B8" s="20" t="s">
        <v>16</v>
      </c>
      <c r="C8" s="22">
        <v>44151</v>
      </c>
      <c r="D8" s="17" t="s">
        <v>76</v>
      </c>
      <c r="E8" s="17" t="s">
        <v>11</v>
      </c>
      <c r="F8" s="15">
        <v>85000</v>
      </c>
      <c r="G8" s="15">
        <v>-8576.98</v>
      </c>
      <c r="H8" s="15">
        <v>-2439.5</v>
      </c>
      <c r="I8" s="15">
        <v>-2584</v>
      </c>
      <c r="J8" s="16">
        <v>0</v>
      </c>
      <c r="K8" s="16">
        <v>0</v>
      </c>
      <c r="L8" s="15"/>
      <c r="M8" s="15">
        <f>SUM(G8:L8)</f>
        <v>-13600.48</v>
      </c>
      <c r="N8" s="14">
        <f>F8+M8</f>
        <v>71399.520000000004</v>
      </c>
    </row>
    <row r="9" spans="1:14" x14ac:dyDescent="0.25">
      <c r="A9" s="31" t="s">
        <v>1</v>
      </c>
      <c r="B9" s="20"/>
      <c r="C9" s="22"/>
      <c r="D9" s="17"/>
      <c r="E9" s="17"/>
      <c r="F9" s="29">
        <f>SUM(F5:F8)</f>
        <v>990000</v>
      </c>
      <c r="G9" s="29">
        <f>SUM(G5:G8)</f>
        <v>-192614.86000000002</v>
      </c>
      <c r="H9" s="29">
        <f>SUM(H5:H8)</f>
        <v>-21962.68</v>
      </c>
      <c r="I9" s="29">
        <f>SUM(I5:I8)</f>
        <v>-14903.6</v>
      </c>
      <c r="J9" s="16">
        <v>0</v>
      </c>
      <c r="K9" s="16">
        <v>0</v>
      </c>
      <c r="L9" s="29">
        <f>SUM(L5:L8)</f>
        <v>-13709</v>
      </c>
      <c r="M9" s="29">
        <f>SUM(M5:M8)</f>
        <v>-243190.13999999998</v>
      </c>
      <c r="N9" s="28">
        <f>SUM(N5:N8)</f>
        <v>746809.86</v>
      </c>
    </row>
    <row r="10" spans="1:14" x14ac:dyDescent="0.25">
      <c r="A10" s="27" t="s">
        <v>154</v>
      </c>
      <c r="B10" s="42"/>
      <c r="C10" s="41"/>
      <c r="D10" s="25"/>
      <c r="E10" s="25"/>
      <c r="F10" s="40"/>
      <c r="G10" s="25"/>
      <c r="H10" s="25"/>
      <c r="I10" s="25"/>
      <c r="J10" s="25"/>
      <c r="K10" s="25"/>
      <c r="L10" s="25"/>
      <c r="M10" s="40"/>
      <c r="N10" s="39"/>
    </row>
    <row r="11" spans="1:14" x14ac:dyDescent="0.25">
      <c r="A11" s="21" t="s">
        <v>153</v>
      </c>
      <c r="B11" s="20" t="s">
        <v>16</v>
      </c>
      <c r="C11" s="22">
        <v>44075</v>
      </c>
      <c r="D11" s="17" t="s">
        <v>152</v>
      </c>
      <c r="E11" s="17" t="s">
        <v>11</v>
      </c>
      <c r="F11" s="15">
        <v>345000</v>
      </c>
      <c r="G11" s="15">
        <v>-71263.240000000005</v>
      </c>
      <c r="H11" s="15">
        <v>-9334.68</v>
      </c>
      <c r="I11" s="15">
        <v>-4943.8</v>
      </c>
      <c r="J11" s="16">
        <v>0</v>
      </c>
      <c r="K11" s="16">
        <v>0</v>
      </c>
      <c r="L11" s="15"/>
      <c r="M11" s="15">
        <f>SUM(G11:L11)</f>
        <v>-85541.720000000016</v>
      </c>
      <c r="N11" s="14">
        <f>F11+M11</f>
        <v>259458.27999999997</v>
      </c>
    </row>
    <row r="12" spans="1:14" x14ac:dyDescent="0.25">
      <c r="A12" s="21" t="s">
        <v>151</v>
      </c>
      <c r="B12" s="20" t="s">
        <v>4</v>
      </c>
      <c r="C12" s="22">
        <v>44088</v>
      </c>
      <c r="D12" s="17" t="s">
        <v>27</v>
      </c>
      <c r="E12" s="17" t="s">
        <v>11</v>
      </c>
      <c r="F12" s="15">
        <v>200000</v>
      </c>
      <c r="G12" s="15">
        <v>-35911.910000000003</v>
      </c>
      <c r="H12" s="15">
        <v>-5740</v>
      </c>
      <c r="I12" s="15">
        <v>-4943.8</v>
      </c>
      <c r="J12" s="16">
        <v>0</v>
      </c>
      <c r="K12" s="16">
        <v>0</v>
      </c>
      <c r="L12" s="15"/>
      <c r="M12" s="15">
        <f>SUM(G12:L12)</f>
        <v>-46595.710000000006</v>
      </c>
      <c r="N12" s="14">
        <f>F12+M12</f>
        <v>153404.28999999998</v>
      </c>
    </row>
    <row r="13" spans="1:14" x14ac:dyDescent="0.25">
      <c r="A13" s="21" t="s">
        <v>150</v>
      </c>
      <c r="B13" s="20" t="s">
        <v>16</v>
      </c>
      <c r="C13" s="22">
        <v>42248</v>
      </c>
      <c r="D13" s="17" t="s">
        <v>76</v>
      </c>
      <c r="E13" s="17" t="s">
        <v>11</v>
      </c>
      <c r="F13" s="15">
        <v>80000</v>
      </c>
      <c r="G13" s="15">
        <v>-7400.86</v>
      </c>
      <c r="H13" s="15">
        <v>-2296</v>
      </c>
      <c r="I13" s="15">
        <v>-2432</v>
      </c>
      <c r="J13" s="16">
        <v>0</v>
      </c>
      <c r="K13" s="16">
        <v>0</v>
      </c>
      <c r="L13" s="15">
        <v>-1949.67</v>
      </c>
      <c r="M13" s="15">
        <f>SUM(G13:L13)</f>
        <v>-14078.53</v>
      </c>
      <c r="N13" s="14">
        <f>F13+M13</f>
        <v>65921.47</v>
      </c>
    </row>
    <row r="14" spans="1:14" x14ac:dyDescent="0.25">
      <c r="A14" s="31" t="s">
        <v>1</v>
      </c>
      <c r="B14" s="30"/>
      <c r="C14" s="17"/>
      <c r="D14" s="17"/>
      <c r="E14" s="17"/>
      <c r="F14" s="29">
        <f>SUM(F11:F13)</f>
        <v>625000</v>
      </c>
      <c r="G14" s="29">
        <f>SUM(G11:G13)</f>
        <v>-114576.01000000001</v>
      </c>
      <c r="H14" s="29">
        <f>SUM(H11:H13)</f>
        <v>-17370.68</v>
      </c>
      <c r="I14" s="29">
        <f>SUM(I11:I13)</f>
        <v>-12319.6</v>
      </c>
      <c r="J14" s="16">
        <v>0</v>
      </c>
      <c r="K14" s="16">
        <v>0</v>
      </c>
      <c r="L14" s="29">
        <v>-1949.67</v>
      </c>
      <c r="M14" s="29">
        <f>SUM(M11:M13)</f>
        <v>-146215.96000000002</v>
      </c>
      <c r="N14" s="28">
        <f>SUM(N11:N13)</f>
        <v>478784.03999999992</v>
      </c>
    </row>
    <row r="15" spans="1:14" x14ac:dyDescent="0.25">
      <c r="A15" s="27" t="s">
        <v>149</v>
      </c>
      <c r="B15" s="26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4"/>
    </row>
    <row r="16" spans="1:14" x14ac:dyDescent="0.25">
      <c r="A16" s="21" t="s">
        <v>148</v>
      </c>
      <c r="B16" s="20" t="s">
        <v>4</v>
      </c>
      <c r="C16" s="22">
        <v>41153</v>
      </c>
      <c r="D16" s="17" t="s">
        <v>147</v>
      </c>
      <c r="E16" s="17" t="s">
        <v>11</v>
      </c>
      <c r="F16" s="15">
        <v>345000</v>
      </c>
      <c r="G16" s="15">
        <v>-71263.240000000005</v>
      </c>
      <c r="H16" s="15">
        <v>-9334.68</v>
      </c>
      <c r="I16" s="15">
        <v>-4943.8</v>
      </c>
      <c r="J16" s="16">
        <v>0</v>
      </c>
      <c r="K16" s="15">
        <v>-20000</v>
      </c>
      <c r="L16" s="15"/>
      <c r="M16" s="15">
        <f>SUM(G16:L16)</f>
        <v>-105541.72000000002</v>
      </c>
      <c r="N16" s="14">
        <f>F16+M16</f>
        <v>239458.27999999997</v>
      </c>
    </row>
    <row r="17" spans="1:14" x14ac:dyDescent="0.25">
      <c r="A17" s="21" t="s">
        <v>146</v>
      </c>
      <c r="B17" s="20" t="s">
        <v>4</v>
      </c>
      <c r="C17" s="22">
        <v>40087</v>
      </c>
      <c r="D17" s="17" t="s">
        <v>145</v>
      </c>
      <c r="E17" s="17" t="s">
        <v>11</v>
      </c>
      <c r="F17" s="15">
        <v>140000</v>
      </c>
      <c r="G17" s="15">
        <v>-21136.240000000002</v>
      </c>
      <c r="H17" s="15">
        <v>-4018</v>
      </c>
      <c r="I17" s="15">
        <v>-4256</v>
      </c>
      <c r="J17" s="15">
        <v>-1512.45</v>
      </c>
      <c r="K17" s="16">
        <v>0</v>
      </c>
      <c r="L17" s="15"/>
      <c r="M17" s="15">
        <f>SUM(G17:L17)</f>
        <v>-30922.690000000002</v>
      </c>
      <c r="N17" s="14">
        <f>F17+M17</f>
        <v>109077.31</v>
      </c>
    </row>
    <row r="18" spans="1:14" x14ac:dyDescent="0.25">
      <c r="A18" s="21" t="s">
        <v>144</v>
      </c>
      <c r="B18" s="20" t="s">
        <v>16</v>
      </c>
      <c r="C18" s="22">
        <v>41334</v>
      </c>
      <c r="D18" s="17" t="s">
        <v>143</v>
      </c>
      <c r="E18" s="17" t="s">
        <v>11</v>
      </c>
      <c r="F18" s="15">
        <v>85000</v>
      </c>
      <c r="G18" s="15">
        <v>-8576.98</v>
      </c>
      <c r="H18" s="15">
        <v>-2439.5</v>
      </c>
      <c r="I18" s="15">
        <v>-2584</v>
      </c>
      <c r="J18" s="17"/>
      <c r="K18" s="16">
        <v>0</v>
      </c>
      <c r="L18" s="15">
        <v>-7705</v>
      </c>
      <c r="M18" s="15">
        <f>SUM(G18:L18)</f>
        <v>-21305.48</v>
      </c>
      <c r="N18" s="14">
        <f>F18+M18</f>
        <v>63694.520000000004</v>
      </c>
    </row>
    <row r="19" spans="1:14" x14ac:dyDescent="0.25">
      <c r="A19" s="21" t="s">
        <v>142</v>
      </c>
      <c r="B19" s="20" t="s">
        <v>4</v>
      </c>
      <c r="C19" s="22">
        <v>44470</v>
      </c>
      <c r="D19" s="17" t="s">
        <v>141</v>
      </c>
      <c r="E19" s="17" t="s">
        <v>11</v>
      </c>
      <c r="F19" s="15">
        <v>65000</v>
      </c>
      <c r="G19" s="15">
        <v>-4427.57</v>
      </c>
      <c r="H19" s="15">
        <v>-1865.5</v>
      </c>
      <c r="I19" s="15">
        <v>-1976</v>
      </c>
      <c r="J19" s="16">
        <v>0</v>
      </c>
      <c r="K19" s="16">
        <v>0</v>
      </c>
      <c r="L19" s="15"/>
      <c r="M19" s="15">
        <f>SUM(G19:L19)</f>
        <v>-8269.07</v>
      </c>
      <c r="N19" s="14">
        <f>F19+M19</f>
        <v>56730.93</v>
      </c>
    </row>
    <row r="20" spans="1:14" x14ac:dyDescent="0.25">
      <c r="A20" s="31" t="s">
        <v>1</v>
      </c>
      <c r="B20" s="30"/>
      <c r="C20" s="17"/>
      <c r="D20" s="17"/>
      <c r="E20" s="17"/>
      <c r="F20" s="29">
        <f>SUM(F16:F19)</f>
        <v>635000</v>
      </c>
      <c r="G20" s="29">
        <f>SUM(G16:G19)</f>
        <v>-105404.03</v>
      </c>
      <c r="H20" s="29">
        <f>SUM(H16:H19)</f>
        <v>-17657.68</v>
      </c>
      <c r="I20" s="29">
        <f>SUM(I16:I19)</f>
        <v>-13759.8</v>
      </c>
      <c r="J20" s="29">
        <f>J16+J17+J18+J19</f>
        <v>-1512.45</v>
      </c>
      <c r="K20" s="29">
        <f>SUM(K16:K19)</f>
        <v>-20000</v>
      </c>
      <c r="L20" s="29">
        <f>SUM(L16:L19)</f>
        <v>-7705</v>
      </c>
      <c r="M20" s="29">
        <f>SUM(M16:M19)</f>
        <v>-166038.96000000005</v>
      </c>
      <c r="N20" s="28">
        <f>SUM(N16:N19)</f>
        <v>468961.04</v>
      </c>
    </row>
    <row r="21" spans="1:14" x14ac:dyDescent="0.25">
      <c r="A21" s="27" t="s">
        <v>140</v>
      </c>
      <c r="B21" s="2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4"/>
    </row>
    <row r="22" spans="1:14" x14ac:dyDescent="0.25">
      <c r="A22" s="21" t="s">
        <v>139</v>
      </c>
      <c r="B22" s="20" t="s">
        <v>16</v>
      </c>
      <c r="C22" s="22">
        <v>44088</v>
      </c>
      <c r="D22" s="17" t="s">
        <v>73</v>
      </c>
      <c r="E22" s="17" t="s">
        <v>11</v>
      </c>
      <c r="F22" s="15">
        <v>200000</v>
      </c>
      <c r="G22" s="15">
        <v>-35911.910000000003</v>
      </c>
      <c r="H22" s="15">
        <v>-5740</v>
      </c>
      <c r="I22" s="15">
        <v>-4943.8</v>
      </c>
      <c r="J22" s="16">
        <v>0</v>
      </c>
      <c r="K22" s="16">
        <v>0</v>
      </c>
      <c r="L22" s="15"/>
      <c r="M22" s="15">
        <f t="shared" ref="M22:M31" si="0">SUM(G22:L22)</f>
        <v>-46595.710000000006</v>
      </c>
      <c r="N22" s="14">
        <f t="shared" ref="N22:N31" si="1">F22+M22</f>
        <v>153404.28999999998</v>
      </c>
    </row>
    <row r="23" spans="1:14" x14ac:dyDescent="0.25">
      <c r="A23" s="21" t="s">
        <v>138</v>
      </c>
      <c r="B23" s="20" t="s">
        <v>4</v>
      </c>
      <c r="C23" s="22">
        <v>38231</v>
      </c>
      <c r="D23" s="17" t="s">
        <v>131</v>
      </c>
      <c r="E23" s="17" t="s">
        <v>11</v>
      </c>
      <c r="F23" s="15">
        <v>81300</v>
      </c>
      <c r="G23" s="15">
        <v>-7706.65</v>
      </c>
      <c r="H23" s="15">
        <v>-2333.31</v>
      </c>
      <c r="I23" s="15">
        <v>-2471.52</v>
      </c>
      <c r="J23" s="16">
        <v>0</v>
      </c>
      <c r="K23" s="16">
        <v>0</v>
      </c>
      <c r="L23" s="15"/>
      <c r="M23" s="15">
        <f t="shared" si="0"/>
        <v>-12511.48</v>
      </c>
      <c r="N23" s="14">
        <f t="shared" si="1"/>
        <v>68788.52</v>
      </c>
    </row>
    <row r="24" spans="1:14" x14ac:dyDescent="0.25">
      <c r="A24" s="21" t="s">
        <v>137</v>
      </c>
      <c r="B24" s="20" t="s">
        <v>16</v>
      </c>
      <c r="C24" s="22">
        <v>39995</v>
      </c>
      <c r="D24" s="17" t="s">
        <v>136</v>
      </c>
      <c r="E24" s="17" t="s">
        <v>11</v>
      </c>
      <c r="F24" s="15">
        <v>75000</v>
      </c>
      <c r="G24" s="15">
        <v>-6309.37</v>
      </c>
      <c r="H24" s="15">
        <v>-2152.5</v>
      </c>
      <c r="I24" s="15">
        <v>-2280</v>
      </c>
      <c r="J24" s="16">
        <v>0</v>
      </c>
      <c r="K24" s="16">
        <v>0</v>
      </c>
      <c r="L24" s="15"/>
      <c r="M24" s="15">
        <f t="shared" si="0"/>
        <v>-10741.869999999999</v>
      </c>
      <c r="N24" s="14">
        <f t="shared" si="1"/>
        <v>64258.130000000005</v>
      </c>
    </row>
    <row r="25" spans="1:14" x14ac:dyDescent="0.25">
      <c r="A25" s="21" t="s">
        <v>135</v>
      </c>
      <c r="B25" s="20" t="s">
        <v>16</v>
      </c>
      <c r="C25" s="22">
        <v>40603</v>
      </c>
      <c r="D25" s="17" t="s">
        <v>133</v>
      </c>
      <c r="E25" s="17" t="s">
        <v>11</v>
      </c>
      <c r="F25" s="15">
        <v>62500</v>
      </c>
      <c r="G25" s="15">
        <v>-3957.12</v>
      </c>
      <c r="H25" s="15">
        <v>-1793.75</v>
      </c>
      <c r="I25" s="15">
        <v>-1900</v>
      </c>
      <c r="J25" s="16">
        <v>0</v>
      </c>
      <c r="K25" s="16">
        <v>0</v>
      </c>
      <c r="L25" s="15"/>
      <c r="M25" s="15">
        <f t="shared" si="0"/>
        <v>-7650.87</v>
      </c>
      <c r="N25" s="14">
        <f t="shared" si="1"/>
        <v>54849.13</v>
      </c>
    </row>
    <row r="26" spans="1:14" x14ac:dyDescent="0.25">
      <c r="A26" s="21" t="s">
        <v>134</v>
      </c>
      <c r="B26" s="20" t="s">
        <v>16</v>
      </c>
      <c r="C26" s="22">
        <v>43598</v>
      </c>
      <c r="D26" s="17" t="s">
        <v>133</v>
      </c>
      <c r="E26" s="17" t="s">
        <v>11</v>
      </c>
      <c r="F26" s="15">
        <v>50000</v>
      </c>
      <c r="G26" s="15">
        <v>-1854</v>
      </c>
      <c r="H26" s="15">
        <v>-1435</v>
      </c>
      <c r="I26" s="15">
        <v>-1520</v>
      </c>
      <c r="J26" s="16">
        <v>0</v>
      </c>
      <c r="K26" s="16">
        <v>0</v>
      </c>
      <c r="L26" s="15"/>
      <c r="M26" s="15">
        <f t="shared" si="0"/>
        <v>-4809</v>
      </c>
      <c r="N26" s="14">
        <f t="shared" si="1"/>
        <v>45191</v>
      </c>
    </row>
    <row r="27" spans="1:14" x14ac:dyDescent="0.25">
      <c r="A27" s="21" t="s">
        <v>132</v>
      </c>
      <c r="B27" s="20" t="s">
        <v>16</v>
      </c>
      <c r="C27" s="22">
        <v>38231</v>
      </c>
      <c r="D27" s="17" t="s">
        <v>131</v>
      </c>
      <c r="E27" s="17" t="s">
        <v>85</v>
      </c>
      <c r="F27" s="15">
        <v>81000</v>
      </c>
      <c r="G27" s="15">
        <v>-7636.08</v>
      </c>
      <c r="H27" s="15">
        <v>-2324.6999999999998</v>
      </c>
      <c r="I27" s="15">
        <v>-2462.4</v>
      </c>
      <c r="J27" s="16">
        <v>0</v>
      </c>
      <c r="K27" s="16">
        <v>0</v>
      </c>
      <c r="L27" s="15"/>
      <c r="M27" s="15">
        <f t="shared" si="0"/>
        <v>-12423.179999999998</v>
      </c>
      <c r="N27" s="14">
        <f t="shared" si="1"/>
        <v>68576.820000000007</v>
      </c>
    </row>
    <row r="28" spans="1:14" x14ac:dyDescent="0.25">
      <c r="A28" s="21" t="s">
        <v>130</v>
      </c>
      <c r="B28" s="20" t="s">
        <v>4</v>
      </c>
      <c r="C28" s="22">
        <v>39845</v>
      </c>
      <c r="D28" s="17" t="s">
        <v>129</v>
      </c>
      <c r="E28" s="17" t="s">
        <v>11</v>
      </c>
      <c r="F28" s="15">
        <v>68800</v>
      </c>
      <c r="G28" s="15">
        <v>-4840.17</v>
      </c>
      <c r="H28" s="15">
        <v>-1974.56</v>
      </c>
      <c r="I28" s="15">
        <v>-2091.52</v>
      </c>
      <c r="J28" s="15">
        <v>-1512.45</v>
      </c>
      <c r="K28" s="16">
        <v>0</v>
      </c>
      <c r="L28" s="15"/>
      <c r="M28" s="15">
        <f t="shared" si="0"/>
        <v>-10418.700000000001</v>
      </c>
      <c r="N28" s="14">
        <f t="shared" si="1"/>
        <v>58381.3</v>
      </c>
    </row>
    <row r="29" spans="1:14" x14ac:dyDescent="0.25">
      <c r="A29" s="21" t="s">
        <v>128</v>
      </c>
      <c r="B29" s="20" t="s">
        <v>4</v>
      </c>
      <c r="C29" s="22">
        <v>44459</v>
      </c>
      <c r="D29" s="17" t="s">
        <v>127</v>
      </c>
      <c r="E29" s="17" t="s">
        <v>11</v>
      </c>
      <c r="F29" s="15">
        <v>80000</v>
      </c>
      <c r="G29" s="15">
        <v>-7400.86</v>
      </c>
      <c r="H29" s="15">
        <v>-2296</v>
      </c>
      <c r="I29" s="15">
        <v>-2432</v>
      </c>
      <c r="J29" s="16">
        <v>0</v>
      </c>
      <c r="K29" s="16">
        <v>0</v>
      </c>
      <c r="L29" s="15"/>
      <c r="M29" s="15">
        <f t="shared" si="0"/>
        <v>-12128.86</v>
      </c>
      <c r="N29" s="14">
        <f t="shared" si="1"/>
        <v>67871.14</v>
      </c>
    </row>
    <row r="30" spans="1:14" x14ac:dyDescent="0.25">
      <c r="A30" s="21" t="s">
        <v>126</v>
      </c>
      <c r="B30" s="20" t="s">
        <v>16</v>
      </c>
      <c r="C30" s="22">
        <v>43598</v>
      </c>
      <c r="D30" s="17" t="s">
        <v>124</v>
      </c>
      <c r="E30" s="17" t="s">
        <v>11</v>
      </c>
      <c r="F30" s="15">
        <v>65000</v>
      </c>
      <c r="G30" s="15">
        <v>-4427.57</v>
      </c>
      <c r="H30" s="15">
        <v>-1865.5</v>
      </c>
      <c r="I30" s="15">
        <v>-1976</v>
      </c>
      <c r="J30" s="16">
        <v>0</v>
      </c>
      <c r="K30" s="16">
        <v>0</v>
      </c>
      <c r="L30" s="15"/>
      <c r="M30" s="15">
        <f t="shared" si="0"/>
        <v>-8269.07</v>
      </c>
      <c r="N30" s="14">
        <f t="shared" si="1"/>
        <v>56730.93</v>
      </c>
    </row>
    <row r="31" spans="1:14" x14ac:dyDescent="0.25">
      <c r="A31" s="21" t="s">
        <v>125</v>
      </c>
      <c r="B31" s="20" t="s">
        <v>4</v>
      </c>
      <c r="C31" s="22">
        <v>44460</v>
      </c>
      <c r="D31" s="17" t="s">
        <v>124</v>
      </c>
      <c r="E31" s="17" t="s">
        <v>11</v>
      </c>
      <c r="F31" s="15">
        <v>80000</v>
      </c>
      <c r="G31" s="15">
        <v>-7400.86</v>
      </c>
      <c r="H31" s="15">
        <v>-2296</v>
      </c>
      <c r="I31" s="15">
        <v>-2432</v>
      </c>
      <c r="J31" s="16">
        <v>0</v>
      </c>
      <c r="K31" s="16">
        <v>0</v>
      </c>
      <c r="L31" s="15"/>
      <c r="M31" s="15">
        <f t="shared" si="0"/>
        <v>-12128.86</v>
      </c>
      <c r="N31" s="14">
        <f t="shared" si="1"/>
        <v>67871.14</v>
      </c>
    </row>
    <row r="32" spans="1:14" x14ac:dyDescent="0.25">
      <c r="A32" s="31" t="s">
        <v>1</v>
      </c>
      <c r="B32" s="30"/>
      <c r="C32" s="17"/>
      <c r="D32" s="17"/>
      <c r="E32" s="17"/>
      <c r="F32" s="29">
        <f>SUM(F22:F31)</f>
        <v>843600</v>
      </c>
      <c r="G32" s="29">
        <f>SUM(G22:G31)</f>
        <v>-87444.590000000011</v>
      </c>
      <c r="H32" s="29">
        <f>SUM(H22:H31)</f>
        <v>-24211.32</v>
      </c>
      <c r="I32" s="29">
        <f>SUM(I22:I31)</f>
        <v>-24509.239999999998</v>
      </c>
      <c r="J32" s="29">
        <f>SUM(J22:J31)</f>
        <v>-1512.45</v>
      </c>
      <c r="K32" s="16">
        <v>0</v>
      </c>
      <c r="L32" s="15"/>
      <c r="M32" s="29">
        <f>SUM(M22:M31)</f>
        <v>-137677.59999999998</v>
      </c>
      <c r="N32" s="28">
        <f>SUM(N22:N31)</f>
        <v>705922.4</v>
      </c>
    </row>
    <row r="33" spans="1:14" x14ac:dyDescent="0.25">
      <c r="A33" s="27" t="s">
        <v>123</v>
      </c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4"/>
    </row>
    <row r="34" spans="1:14" x14ac:dyDescent="0.25">
      <c r="A34" s="21" t="s">
        <v>122</v>
      </c>
      <c r="B34" s="20" t="s">
        <v>4</v>
      </c>
      <c r="C34" s="22">
        <v>36017</v>
      </c>
      <c r="D34" s="17" t="s">
        <v>27</v>
      </c>
      <c r="E34" s="17" t="s">
        <v>11</v>
      </c>
      <c r="F34" s="15">
        <v>345000</v>
      </c>
      <c r="G34" s="15">
        <v>-70885.119999999995</v>
      </c>
      <c r="H34" s="15">
        <v>-9334.68</v>
      </c>
      <c r="I34" s="15">
        <v>-4943.8</v>
      </c>
      <c r="J34" s="15">
        <v>-1512.45</v>
      </c>
      <c r="K34" s="16">
        <v>0</v>
      </c>
      <c r="L34" s="15">
        <v>-14548.75</v>
      </c>
      <c r="M34" s="15">
        <f t="shared" ref="M34:M40" si="2">SUM(G34:L34)</f>
        <v>-101224.79999999999</v>
      </c>
      <c r="N34" s="14">
        <f t="shared" ref="N34:N40" si="3">F34+M34</f>
        <v>243775.2</v>
      </c>
    </row>
    <row r="35" spans="1:14" x14ac:dyDescent="0.25">
      <c r="A35" s="21" t="s">
        <v>121</v>
      </c>
      <c r="B35" s="20" t="s">
        <v>16</v>
      </c>
      <c r="C35" s="22">
        <v>44136</v>
      </c>
      <c r="D35" s="17" t="s">
        <v>120</v>
      </c>
      <c r="E35" s="17" t="s">
        <v>11</v>
      </c>
      <c r="F35" s="15">
        <v>200000</v>
      </c>
      <c r="G35" s="15">
        <v>-35911.910000000003</v>
      </c>
      <c r="H35" s="15">
        <v>-5740</v>
      </c>
      <c r="I35" s="15">
        <v>-4943.8</v>
      </c>
      <c r="J35" s="16">
        <v>0</v>
      </c>
      <c r="K35" s="16">
        <v>0</v>
      </c>
      <c r="L35" s="15"/>
      <c r="M35" s="15">
        <f t="shared" si="2"/>
        <v>-46595.710000000006</v>
      </c>
      <c r="N35" s="14">
        <f t="shared" si="3"/>
        <v>153404.28999999998</v>
      </c>
    </row>
    <row r="36" spans="1:14" x14ac:dyDescent="0.25">
      <c r="A36" s="21" t="s">
        <v>119</v>
      </c>
      <c r="B36" s="20" t="s">
        <v>4</v>
      </c>
      <c r="C36" s="22">
        <v>38272</v>
      </c>
      <c r="D36" s="17" t="s">
        <v>118</v>
      </c>
      <c r="E36" s="17" t="s">
        <v>11</v>
      </c>
      <c r="F36" s="15">
        <v>150000</v>
      </c>
      <c r="G36" s="15">
        <v>-23866.61</v>
      </c>
      <c r="H36" s="15">
        <v>-4305</v>
      </c>
      <c r="I36" s="15">
        <v>-4560</v>
      </c>
      <c r="J36" s="16">
        <v>0</v>
      </c>
      <c r="K36" s="16">
        <v>0</v>
      </c>
      <c r="L36" s="15"/>
      <c r="M36" s="15">
        <f t="shared" si="2"/>
        <v>-32731.61</v>
      </c>
      <c r="N36" s="14">
        <f t="shared" si="3"/>
        <v>117268.39</v>
      </c>
    </row>
    <row r="37" spans="1:14" x14ac:dyDescent="0.25">
      <c r="A37" s="21" t="s">
        <v>117</v>
      </c>
      <c r="B37" s="20" t="s">
        <v>16</v>
      </c>
      <c r="C37" s="22">
        <v>43411</v>
      </c>
      <c r="D37" s="17" t="s">
        <v>114</v>
      </c>
      <c r="E37" s="17" t="s">
        <v>11</v>
      </c>
      <c r="F37" s="15">
        <v>65000</v>
      </c>
      <c r="G37" s="15">
        <v>-4427.57</v>
      </c>
      <c r="H37" s="15">
        <v>-1865.5</v>
      </c>
      <c r="I37" s="15">
        <v>-1976</v>
      </c>
      <c r="J37" s="16">
        <v>0</v>
      </c>
      <c r="K37" s="16">
        <v>0</v>
      </c>
      <c r="L37" s="15">
        <v>-2733</v>
      </c>
      <c r="M37" s="15">
        <f t="shared" si="2"/>
        <v>-11002.07</v>
      </c>
      <c r="N37" s="14">
        <f t="shared" si="3"/>
        <v>53997.93</v>
      </c>
    </row>
    <row r="38" spans="1:14" x14ac:dyDescent="0.25">
      <c r="A38" s="21" t="s">
        <v>116</v>
      </c>
      <c r="B38" s="20" t="s">
        <v>16</v>
      </c>
      <c r="C38" s="22">
        <v>41275</v>
      </c>
      <c r="D38" s="17" t="s">
        <v>114</v>
      </c>
      <c r="E38" s="17" t="s">
        <v>11</v>
      </c>
      <c r="F38" s="15">
        <v>70200</v>
      </c>
      <c r="G38" s="15">
        <v>-5406.11</v>
      </c>
      <c r="H38" s="15">
        <v>-2014.74</v>
      </c>
      <c r="I38" s="15">
        <v>-2134.08</v>
      </c>
      <c r="J38" s="16">
        <v>0</v>
      </c>
      <c r="K38" s="16">
        <v>0</v>
      </c>
      <c r="L38" s="15">
        <v>-2733</v>
      </c>
      <c r="M38" s="15">
        <f t="shared" si="2"/>
        <v>-12287.93</v>
      </c>
      <c r="N38" s="14">
        <f t="shared" si="3"/>
        <v>57912.07</v>
      </c>
    </row>
    <row r="39" spans="1:14" x14ac:dyDescent="0.25">
      <c r="A39" s="21" t="s">
        <v>115</v>
      </c>
      <c r="B39" s="20" t="s">
        <v>16</v>
      </c>
      <c r="C39" s="22">
        <v>44470</v>
      </c>
      <c r="D39" s="17" t="s">
        <v>114</v>
      </c>
      <c r="E39" s="17" t="s">
        <v>11</v>
      </c>
      <c r="F39" s="15">
        <v>65000</v>
      </c>
      <c r="G39" s="15">
        <v>-4427.57</v>
      </c>
      <c r="H39" s="15">
        <v>-1865.5</v>
      </c>
      <c r="I39" s="15">
        <v>-1976</v>
      </c>
      <c r="J39" s="16">
        <v>0</v>
      </c>
      <c r="K39" s="16">
        <v>0</v>
      </c>
      <c r="L39" s="15">
        <v>-8296.67</v>
      </c>
      <c r="M39" s="15">
        <f t="shared" si="2"/>
        <v>-16565.739999999998</v>
      </c>
      <c r="N39" s="14">
        <f t="shared" si="3"/>
        <v>48434.26</v>
      </c>
    </row>
    <row r="40" spans="1:14" ht="30" x14ac:dyDescent="0.25">
      <c r="A40" s="51" t="s">
        <v>113</v>
      </c>
      <c r="B40" s="50" t="s">
        <v>4</v>
      </c>
      <c r="C40" s="49">
        <v>43252</v>
      </c>
      <c r="D40" s="46" t="s">
        <v>3</v>
      </c>
      <c r="E40" s="48" t="s">
        <v>2</v>
      </c>
      <c r="F40" s="47">
        <v>25000</v>
      </c>
      <c r="G40" s="45">
        <v>0</v>
      </c>
      <c r="H40" s="46">
        <v>-717.5</v>
      </c>
      <c r="I40" s="46">
        <v>-760</v>
      </c>
      <c r="J40" s="45">
        <v>0</v>
      </c>
      <c r="K40" s="45">
        <v>0</v>
      </c>
      <c r="L40" s="15"/>
      <c r="M40" s="15">
        <f t="shared" si="2"/>
        <v>-1477.5</v>
      </c>
      <c r="N40" s="14">
        <f t="shared" si="3"/>
        <v>23522.5</v>
      </c>
    </row>
    <row r="41" spans="1:14" x14ac:dyDescent="0.25">
      <c r="A41" s="31" t="s">
        <v>1</v>
      </c>
      <c r="B41" s="30"/>
      <c r="C41" s="17"/>
      <c r="D41" s="17"/>
      <c r="E41" s="17"/>
      <c r="F41" s="29">
        <f>SUM(F34:F40)</f>
        <v>920200</v>
      </c>
      <c r="G41" s="29">
        <f>SUM(G34:G40)</f>
        <v>-144924.88999999998</v>
      </c>
      <c r="H41" s="29">
        <f>SUM(H34:H40)</f>
        <v>-25842.920000000002</v>
      </c>
      <c r="I41" s="29">
        <f>SUM(I34:I40)</f>
        <v>-21293.68</v>
      </c>
      <c r="J41" s="29">
        <f>SUM(J34:J40)</f>
        <v>-1512.45</v>
      </c>
      <c r="K41" s="16">
        <v>0</v>
      </c>
      <c r="L41" s="29">
        <f>SUM(L34:L40)</f>
        <v>-28311.42</v>
      </c>
      <c r="M41" s="29">
        <f>SUM(M34:M40)</f>
        <v>-221885.36</v>
      </c>
      <c r="N41" s="28">
        <f>SUM(N34:N40)</f>
        <v>698314.64</v>
      </c>
    </row>
    <row r="42" spans="1:14" x14ac:dyDescent="0.25">
      <c r="A42" s="27" t="s">
        <v>112</v>
      </c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4"/>
    </row>
    <row r="43" spans="1:14" x14ac:dyDescent="0.25">
      <c r="A43" s="21" t="s">
        <v>111</v>
      </c>
      <c r="B43" s="20" t="s">
        <v>16</v>
      </c>
      <c r="C43" s="22">
        <v>44136</v>
      </c>
      <c r="D43" s="17" t="s">
        <v>73</v>
      </c>
      <c r="E43" s="17" t="s">
        <v>11</v>
      </c>
      <c r="F43" s="15">
        <v>200000</v>
      </c>
      <c r="G43" s="15">
        <v>-35533.79</v>
      </c>
      <c r="H43" s="15">
        <v>-5740</v>
      </c>
      <c r="I43" s="15">
        <v>-4943.8</v>
      </c>
      <c r="J43" s="15">
        <v>-1512.45</v>
      </c>
      <c r="K43" s="16">
        <v>0</v>
      </c>
      <c r="L43" s="15"/>
      <c r="M43" s="15">
        <f>SUM(G43:L43)</f>
        <v>-47730.04</v>
      </c>
      <c r="N43" s="14">
        <f>F43+M43</f>
        <v>152269.96</v>
      </c>
    </row>
    <row r="44" spans="1:14" x14ac:dyDescent="0.25">
      <c r="A44" s="21" t="s">
        <v>110</v>
      </c>
      <c r="B44" s="20" t="s">
        <v>4</v>
      </c>
      <c r="C44" s="22">
        <v>44166</v>
      </c>
      <c r="D44" s="17" t="s">
        <v>109</v>
      </c>
      <c r="E44" s="17" t="s">
        <v>11</v>
      </c>
      <c r="F44" s="15">
        <v>80000</v>
      </c>
      <c r="G44" s="15">
        <v>-7022.74</v>
      </c>
      <c r="H44" s="15">
        <v>-2296</v>
      </c>
      <c r="I44" s="15">
        <v>-2432</v>
      </c>
      <c r="J44" s="15">
        <v>-1512.45</v>
      </c>
      <c r="K44" s="16">
        <v>0</v>
      </c>
      <c r="L44" s="15"/>
      <c r="M44" s="15">
        <f>SUM(G44:L44)</f>
        <v>-13263.19</v>
      </c>
      <c r="N44" s="14">
        <f>F44+M44</f>
        <v>66736.81</v>
      </c>
    </row>
    <row r="45" spans="1:14" x14ac:dyDescent="0.25">
      <c r="A45" s="21" t="s">
        <v>108</v>
      </c>
      <c r="B45" s="20" t="s">
        <v>16</v>
      </c>
      <c r="C45" s="22">
        <v>38504</v>
      </c>
      <c r="D45" s="17" t="s">
        <v>57</v>
      </c>
      <c r="E45" s="17" t="s">
        <v>11</v>
      </c>
      <c r="F45" s="15">
        <v>60000</v>
      </c>
      <c r="G45" s="15">
        <v>-3486.67</v>
      </c>
      <c r="H45" s="15">
        <v>-1722</v>
      </c>
      <c r="I45" s="15">
        <v>-1824</v>
      </c>
      <c r="J45" s="16">
        <v>0</v>
      </c>
      <c r="K45" s="16">
        <v>0</v>
      </c>
      <c r="L45" s="15">
        <v>-4000</v>
      </c>
      <c r="M45" s="15">
        <f>SUM(G45:L45)</f>
        <v>-11032.67</v>
      </c>
      <c r="N45" s="14">
        <f>F45+M45</f>
        <v>48967.33</v>
      </c>
    </row>
    <row r="46" spans="1:14" x14ac:dyDescent="0.25">
      <c r="A46" s="21" t="s">
        <v>107</v>
      </c>
      <c r="B46" s="20" t="s">
        <v>16</v>
      </c>
      <c r="C46" s="22">
        <v>41275</v>
      </c>
      <c r="D46" s="17" t="s">
        <v>57</v>
      </c>
      <c r="E46" s="17" t="s">
        <v>11</v>
      </c>
      <c r="F46" s="15">
        <v>60000</v>
      </c>
      <c r="G46" s="15">
        <v>-3486.67</v>
      </c>
      <c r="H46" s="15">
        <v>-1722</v>
      </c>
      <c r="I46" s="15">
        <v>-1824</v>
      </c>
      <c r="J46" s="16">
        <v>0</v>
      </c>
      <c r="K46" s="16">
        <v>0</v>
      </c>
      <c r="L46" s="15"/>
      <c r="M46" s="15">
        <f>SUM(G46:L46)</f>
        <v>-7032.67</v>
      </c>
      <c r="N46" s="14">
        <f>F46+M46</f>
        <v>52967.33</v>
      </c>
    </row>
    <row r="47" spans="1:14" x14ac:dyDescent="0.25">
      <c r="A47" s="31" t="s">
        <v>1</v>
      </c>
      <c r="B47" s="20"/>
      <c r="C47" s="22"/>
      <c r="D47" s="17"/>
      <c r="E47" s="17"/>
      <c r="F47" s="29">
        <f>SUM(F43:F46)</f>
        <v>400000</v>
      </c>
      <c r="G47" s="29">
        <f>SUM(G43:G46)</f>
        <v>-49529.869999999995</v>
      </c>
      <c r="H47" s="29">
        <f>SUM(H43:H46)</f>
        <v>-11480</v>
      </c>
      <c r="I47" s="29">
        <f>SUM(I43:I46)</f>
        <v>-11023.8</v>
      </c>
      <c r="J47" s="29">
        <f>SUM(J43:J46)</f>
        <v>-3024.9</v>
      </c>
      <c r="K47" s="16">
        <v>0</v>
      </c>
      <c r="L47" s="29">
        <f>SUM(L43:L46)</f>
        <v>-4000</v>
      </c>
      <c r="M47" s="29">
        <f>SUM(M43:M46)</f>
        <v>-79058.570000000007</v>
      </c>
      <c r="N47" s="28">
        <f>SUM(N43:N46)</f>
        <v>320941.43</v>
      </c>
    </row>
    <row r="48" spans="1:14" x14ac:dyDescent="0.25">
      <c r="A48" s="27" t="s">
        <v>106</v>
      </c>
      <c r="B48" s="42"/>
      <c r="C48" s="41"/>
      <c r="D48" s="25"/>
      <c r="E48" s="25"/>
      <c r="F48" s="40"/>
      <c r="G48" s="40"/>
      <c r="H48" s="40"/>
      <c r="I48" s="40"/>
      <c r="J48" s="25"/>
      <c r="K48" s="25"/>
      <c r="L48" s="25"/>
      <c r="M48" s="40"/>
      <c r="N48" s="39"/>
    </row>
    <row r="49" spans="1:14" x14ac:dyDescent="0.25">
      <c r="A49" s="21" t="s">
        <v>105</v>
      </c>
      <c r="B49" s="20" t="s">
        <v>4</v>
      </c>
      <c r="C49" s="22">
        <v>38615</v>
      </c>
      <c r="D49" s="17" t="s">
        <v>104</v>
      </c>
      <c r="E49" s="17" t="s">
        <v>11</v>
      </c>
      <c r="F49" s="15">
        <v>200000</v>
      </c>
      <c r="G49" s="15">
        <v>-35533.79</v>
      </c>
      <c r="H49" s="15">
        <v>-5740</v>
      </c>
      <c r="I49" s="15">
        <v>-4943.8</v>
      </c>
      <c r="J49" s="15">
        <v>-1512.45</v>
      </c>
      <c r="K49" s="16">
        <v>0</v>
      </c>
      <c r="L49" s="15"/>
      <c r="M49" s="15">
        <f>SUM(G49:L49)</f>
        <v>-47730.04</v>
      </c>
      <c r="N49" s="14">
        <f>F49+M49</f>
        <v>152269.96</v>
      </c>
    </row>
    <row r="50" spans="1:14" x14ac:dyDescent="0.25">
      <c r="A50" s="21" t="s">
        <v>103</v>
      </c>
      <c r="B50" s="20" t="s">
        <v>4</v>
      </c>
      <c r="C50" s="22">
        <v>44089</v>
      </c>
      <c r="D50" s="17" t="s">
        <v>67</v>
      </c>
      <c r="E50" s="17" t="s">
        <v>11</v>
      </c>
      <c r="F50" s="15">
        <v>140000</v>
      </c>
      <c r="G50" s="15">
        <v>-21136.240000000002</v>
      </c>
      <c r="H50" s="15">
        <v>-4018</v>
      </c>
      <c r="I50" s="15">
        <v>-4256</v>
      </c>
      <c r="J50" s="15">
        <v>-1512.45</v>
      </c>
      <c r="K50" s="16">
        <v>0</v>
      </c>
      <c r="L50" s="15"/>
      <c r="M50" s="15">
        <f>SUM(G50:L50)</f>
        <v>-30922.690000000002</v>
      </c>
      <c r="N50" s="14">
        <f>F50+M50</f>
        <v>109077.31</v>
      </c>
    </row>
    <row r="51" spans="1:14" x14ac:dyDescent="0.25">
      <c r="A51" s="31" t="s">
        <v>1</v>
      </c>
      <c r="B51" s="20"/>
      <c r="C51" s="22"/>
      <c r="D51" s="17"/>
      <c r="E51" s="17"/>
      <c r="F51" s="29">
        <f>SUM(F49:F50)</f>
        <v>340000</v>
      </c>
      <c r="G51" s="29">
        <f>SUM(G49:G50)</f>
        <v>-56670.03</v>
      </c>
      <c r="H51" s="29">
        <f>SUM(H49:H50)</f>
        <v>-9758</v>
      </c>
      <c r="I51" s="29">
        <f>SUM(I49:I50)</f>
        <v>-9199.7999999999993</v>
      </c>
      <c r="J51" s="29">
        <f>SUM(J49:J50)</f>
        <v>-3024.9</v>
      </c>
      <c r="K51" s="16">
        <v>0</v>
      </c>
      <c r="L51" s="15"/>
      <c r="M51" s="29">
        <f>SUM(M49:M50)</f>
        <v>-78652.73000000001</v>
      </c>
      <c r="N51" s="28">
        <f>SUM(N49:N50)</f>
        <v>261347.27</v>
      </c>
    </row>
    <row r="52" spans="1:14" x14ac:dyDescent="0.25">
      <c r="A52" s="27" t="s">
        <v>102</v>
      </c>
      <c r="B52" s="42"/>
      <c r="C52" s="41"/>
      <c r="D52" s="25"/>
      <c r="E52" s="25"/>
      <c r="F52" s="40"/>
      <c r="G52" s="40"/>
      <c r="H52" s="40"/>
      <c r="I52" s="40"/>
      <c r="J52" s="25"/>
      <c r="K52" s="25"/>
      <c r="L52" s="25"/>
      <c r="M52" s="40"/>
      <c r="N52" s="39"/>
    </row>
    <row r="53" spans="1:14" x14ac:dyDescent="0.25">
      <c r="A53" s="21" t="s">
        <v>101</v>
      </c>
      <c r="B53" s="20" t="s">
        <v>16</v>
      </c>
      <c r="C53" s="22">
        <v>35916</v>
      </c>
      <c r="D53" s="17" t="s">
        <v>100</v>
      </c>
      <c r="E53" s="17" t="s">
        <v>11</v>
      </c>
      <c r="F53" s="15">
        <v>120000</v>
      </c>
      <c r="G53" s="15">
        <v>-15297.41</v>
      </c>
      <c r="H53" s="15">
        <v>-3444</v>
      </c>
      <c r="I53" s="15">
        <v>-3648</v>
      </c>
      <c r="J53" s="15">
        <v>-6049.8</v>
      </c>
      <c r="K53" s="16">
        <v>0</v>
      </c>
      <c r="L53" s="15"/>
      <c r="M53" s="15">
        <f>SUM(G53:L53)</f>
        <v>-28439.21</v>
      </c>
      <c r="N53" s="14">
        <f>F53+M53</f>
        <v>91560.790000000008</v>
      </c>
    </row>
    <row r="54" spans="1:14" x14ac:dyDescent="0.25">
      <c r="A54" s="21" t="s">
        <v>99</v>
      </c>
      <c r="B54" s="20" t="s">
        <v>16</v>
      </c>
      <c r="C54" s="19">
        <v>44774</v>
      </c>
      <c r="D54" s="17" t="s">
        <v>57</v>
      </c>
      <c r="E54" s="17" t="s">
        <v>11</v>
      </c>
      <c r="F54" s="15">
        <v>55000</v>
      </c>
      <c r="G54" s="15">
        <v>-2332.81</v>
      </c>
      <c r="H54" s="15">
        <v>-1578.5</v>
      </c>
      <c r="I54" s="15">
        <v>-1672</v>
      </c>
      <c r="J54" s="15">
        <v>-1512.45</v>
      </c>
      <c r="K54" s="16">
        <v>0</v>
      </c>
      <c r="L54" s="15"/>
      <c r="M54" s="15">
        <f>SUM(G54:L54)</f>
        <v>-7095.7599999999993</v>
      </c>
      <c r="N54" s="14">
        <f>F54+M54</f>
        <v>47904.24</v>
      </c>
    </row>
    <row r="55" spans="1:14" x14ac:dyDescent="0.25">
      <c r="A55" s="21" t="s">
        <v>98</v>
      </c>
      <c r="B55" s="20" t="s">
        <v>16</v>
      </c>
      <c r="C55" s="22">
        <v>44348</v>
      </c>
      <c r="D55" s="17" t="s">
        <v>57</v>
      </c>
      <c r="E55" s="17" t="s">
        <v>11</v>
      </c>
      <c r="F55" s="15">
        <v>60000</v>
      </c>
      <c r="G55" s="15">
        <v>-3486.67</v>
      </c>
      <c r="H55" s="15">
        <v>-1722</v>
      </c>
      <c r="I55" s="15">
        <v>-1824</v>
      </c>
      <c r="J55" s="16">
        <v>0</v>
      </c>
      <c r="K55" s="16">
        <v>0</v>
      </c>
      <c r="L55" s="15"/>
      <c r="M55" s="15">
        <f>SUM(G55:L55)</f>
        <v>-7032.67</v>
      </c>
      <c r="N55" s="14">
        <f>F55+M55</f>
        <v>52967.33</v>
      </c>
    </row>
    <row r="56" spans="1:14" x14ac:dyDescent="0.25">
      <c r="A56" s="31" t="s">
        <v>1</v>
      </c>
      <c r="B56" s="20"/>
      <c r="C56" s="22"/>
      <c r="D56" s="17"/>
      <c r="E56" s="17"/>
      <c r="F56" s="29">
        <f>SUM(F53:F55)</f>
        <v>235000</v>
      </c>
      <c r="G56" s="29">
        <f>SUM(G53:G55)</f>
        <v>-21116.89</v>
      </c>
      <c r="H56" s="29">
        <f>SUM(H53:H55)</f>
        <v>-6744.5</v>
      </c>
      <c r="I56" s="29">
        <f>SUM(I53:I55)</f>
        <v>-7144</v>
      </c>
      <c r="J56" s="29">
        <f>SUM(J53:J55)</f>
        <v>-7562.25</v>
      </c>
      <c r="K56" s="16">
        <v>0</v>
      </c>
      <c r="L56" s="15"/>
      <c r="M56" s="29">
        <f>SUM(M53:M55)</f>
        <v>-42567.64</v>
      </c>
      <c r="N56" s="28">
        <f>SUM(N53:N55)</f>
        <v>192432.36</v>
      </c>
    </row>
    <row r="57" spans="1:14" x14ac:dyDescent="0.25">
      <c r="A57" s="27" t="s">
        <v>97</v>
      </c>
      <c r="B57" s="42"/>
      <c r="C57" s="41"/>
      <c r="D57" s="25"/>
      <c r="E57" s="25"/>
      <c r="F57" s="35"/>
      <c r="G57" s="35"/>
      <c r="H57" s="35"/>
      <c r="I57" s="35"/>
      <c r="J57" s="35"/>
      <c r="K57" s="36"/>
      <c r="L57" s="36"/>
      <c r="M57" s="35"/>
      <c r="N57" s="34"/>
    </row>
    <row r="58" spans="1:14" x14ac:dyDescent="0.25">
      <c r="A58" s="21" t="s">
        <v>96</v>
      </c>
      <c r="B58" s="20" t="s">
        <v>16</v>
      </c>
      <c r="C58" s="22">
        <v>38231</v>
      </c>
      <c r="D58" s="17" t="s">
        <v>95</v>
      </c>
      <c r="E58" s="17" t="s">
        <v>11</v>
      </c>
      <c r="F58" s="15">
        <v>70000</v>
      </c>
      <c r="G58" s="15">
        <v>-5368.47</v>
      </c>
      <c r="H58" s="15">
        <v>-2009</v>
      </c>
      <c r="I58" s="15">
        <v>-2128</v>
      </c>
      <c r="J58" s="16">
        <v>0</v>
      </c>
      <c r="K58" s="16">
        <v>0</v>
      </c>
      <c r="L58" s="15">
        <v>-2572</v>
      </c>
      <c r="M58" s="15">
        <f>SUM(G58:L58)</f>
        <v>-12077.470000000001</v>
      </c>
      <c r="N58" s="14">
        <f>F58+M58</f>
        <v>57922.53</v>
      </c>
    </row>
    <row r="59" spans="1:14" x14ac:dyDescent="0.25">
      <c r="A59" s="21" t="s">
        <v>94</v>
      </c>
      <c r="B59" s="20" t="s">
        <v>16</v>
      </c>
      <c r="C59" s="22">
        <v>44470</v>
      </c>
      <c r="D59" s="17" t="s">
        <v>93</v>
      </c>
      <c r="E59" s="17" t="s">
        <v>11</v>
      </c>
      <c r="F59" s="15">
        <v>35000</v>
      </c>
      <c r="G59" s="16">
        <v>0</v>
      </c>
      <c r="H59" s="15">
        <v>-1004.5</v>
      </c>
      <c r="I59" s="15">
        <v>-1064</v>
      </c>
      <c r="J59" s="15">
        <v>-3024.9</v>
      </c>
      <c r="K59" s="16">
        <v>0</v>
      </c>
      <c r="L59" s="15"/>
      <c r="M59" s="15">
        <f>SUM(G59:L59)</f>
        <v>-5093.3999999999996</v>
      </c>
      <c r="N59" s="14">
        <f>F59+M59</f>
        <v>29906.6</v>
      </c>
    </row>
    <row r="60" spans="1:14" x14ac:dyDescent="0.25">
      <c r="A60" s="31" t="s">
        <v>1</v>
      </c>
      <c r="B60" s="20"/>
      <c r="C60" s="22"/>
      <c r="D60" s="17"/>
      <c r="E60" s="17"/>
      <c r="F60" s="29">
        <f>SUM(F58:F59)</f>
        <v>105000</v>
      </c>
      <c r="G60" s="29">
        <f>SUM(G58:G59)</f>
        <v>-5368.47</v>
      </c>
      <c r="H60" s="29">
        <f>SUM(H58:H59)</f>
        <v>-3013.5</v>
      </c>
      <c r="I60" s="29">
        <f>SUM(I58:I59)</f>
        <v>-3192</v>
      </c>
      <c r="J60" s="29">
        <f>SUM(J58:J59)</f>
        <v>-3024.9</v>
      </c>
      <c r="K60" s="16">
        <v>0</v>
      </c>
      <c r="L60" s="29">
        <f>SUM(L58:L59)</f>
        <v>-2572</v>
      </c>
      <c r="M60" s="29">
        <f>SUM(M58:M59)</f>
        <v>-17170.870000000003</v>
      </c>
      <c r="N60" s="28">
        <f>SUM(N58:N59)</f>
        <v>87829.13</v>
      </c>
    </row>
    <row r="61" spans="1:14" x14ac:dyDescent="0.25">
      <c r="A61" s="27" t="s">
        <v>92</v>
      </c>
      <c r="B61" s="42"/>
      <c r="C61" s="41"/>
      <c r="D61" s="25"/>
      <c r="E61" s="25"/>
      <c r="F61" s="35"/>
      <c r="G61" s="35"/>
      <c r="H61" s="35"/>
      <c r="I61" s="35"/>
      <c r="J61" s="35"/>
      <c r="K61" s="36"/>
      <c r="L61" s="36"/>
      <c r="M61" s="35"/>
      <c r="N61" s="34"/>
    </row>
    <row r="62" spans="1:14" x14ac:dyDescent="0.25">
      <c r="A62" s="21" t="s">
        <v>91</v>
      </c>
      <c r="B62" s="20" t="s">
        <v>4</v>
      </c>
      <c r="C62" s="22">
        <v>44136</v>
      </c>
      <c r="D62" s="17" t="s">
        <v>27</v>
      </c>
      <c r="E62" s="17" t="s">
        <v>11</v>
      </c>
      <c r="F62" s="15">
        <v>200000</v>
      </c>
      <c r="G62" s="15">
        <v>-35911.910000000003</v>
      </c>
      <c r="H62" s="15">
        <v>-5740</v>
      </c>
      <c r="I62" s="15">
        <v>-4943.8</v>
      </c>
      <c r="J62" s="16">
        <v>0</v>
      </c>
      <c r="K62" s="16">
        <v>0</v>
      </c>
      <c r="L62" s="15"/>
      <c r="M62" s="15">
        <f t="shared" ref="M62:M67" si="4">SUM(G62:L62)</f>
        <v>-46595.710000000006</v>
      </c>
      <c r="N62" s="14">
        <f t="shared" ref="N62:N67" si="5">F62+M62</f>
        <v>153404.28999999998</v>
      </c>
    </row>
    <row r="63" spans="1:14" x14ac:dyDescent="0.25">
      <c r="A63" s="21" t="s">
        <v>90</v>
      </c>
      <c r="B63" s="20" t="s">
        <v>4</v>
      </c>
      <c r="C63" s="22">
        <v>38687</v>
      </c>
      <c r="D63" s="17" t="s">
        <v>89</v>
      </c>
      <c r="E63" s="17" t="s">
        <v>11</v>
      </c>
      <c r="F63" s="15">
        <v>110000</v>
      </c>
      <c r="G63" s="15">
        <v>-14457.61</v>
      </c>
      <c r="H63" s="15">
        <v>-3157</v>
      </c>
      <c r="I63" s="15">
        <v>-3344</v>
      </c>
      <c r="J63" s="44">
        <v>0</v>
      </c>
      <c r="K63" s="16">
        <v>0</v>
      </c>
      <c r="L63" s="15"/>
      <c r="M63" s="15">
        <f t="shared" si="4"/>
        <v>-20958.61</v>
      </c>
      <c r="N63" s="14">
        <f t="shared" si="5"/>
        <v>89041.39</v>
      </c>
    </row>
    <row r="64" spans="1:14" x14ac:dyDescent="0.25">
      <c r="A64" s="21" t="s">
        <v>88</v>
      </c>
      <c r="B64" s="20" t="s">
        <v>4</v>
      </c>
      <c r="C64" s="22">
        <v>38386</v>
      </c>
      <c r="D64" s="17" t="s">
        <v>87</v>
      </c>
      <c r="E64" s="17" t="s">
        <v>11</v>
      </c>
      <c r="F64" s="15">
        <v>65000</v>
      </c>
      <c r="G64" s="15">
        <v>-4125.08</v>
      </c>
      <c r="H64" s="15">
        <v>-1865.5</v>
      </c>
      <c r="I64" s="15">
        <v>-1976</v>
      </c>
      <c r="J64" s="15">
        <v>-1512.45</v>
      </c>
      <c r="K64" s="16">
        <v>0</v>
      </c>
      <c r="L64" s="15">
        <v>-7212.12</v>
      </c>
      <c r="M64" s="15">
        <f t="shared" si="4"/>
        <v>-16691.150000000001</v>
      </c>
      <c r="N64" s="14">
        <f t="shared" si="5"/>
        <v>48308.85</v>
      </c>
    </row>
    <row r="65" spans="1:14" x14ac:dyDescent="0.25">
      <c r="A65" s="21" t="s">
        <v>86</v>
      </c>
      <c r="B65" s="20" t="s">
        <v>4</v>
      </c>
      <c r="C65" s="22">
        <v>43678</v>
      </c>
      <c r="D65" s="17" t="s">
        <v>83</v>
      </c>
      <c r="E65" s="17" t="s">
        <v>85</v>
      </c>
      <c r="F65" s="15">
        <v>60000</v>
      </c>
      <c r="G65" s="15">
        <v>-3486.67</v>
      </c>
      <c r="H65" s="15">
        <v>-1722</v>
      </c>
      <c r="I65" s="15">
        <v>-1824</v>
      </c>
      <c r="J65" s="16">
        <v>0</v>
      </c>
      <c r="K65" s="16">
        <v>0</v>
      </c>
      <c r="L65" s="15"/>
      <c r="M65" s="15">
        <f t="shared" si="4"/>
        <v>-7032.67</v>
      </c>
      <c r="N65" s="14">
        <f t="shared" si="5"/>
        <v>52967.33</v>
      </c>
    </row>
    <row r="66" spans="1:14" x14ac:dyDescent="0.25">
      <c r="A66" s="21" t="s">
        <v>84</v>
      </c>
      <c r="B66" s="20" t="s">
        <v>16</v>
      </c>
      <c r="C66" s="22">
        <v>38392</v>
      </c>
      <c r="D66" s="17" t="s">
        <v>83</v>
      </c>
      <c r="E66" s="17" t="s">
        <v>11</v>
      </c>
      <c r="F66" s="15">
        <v>60000</v>
      </c>
      <c r="G66" s="15">
        <v>-3184.18</v>
      </c>
      <c r="H66" s="15">
        <v>-1722</v>
      </c>
      <c r="I66" s="15">
        <v>-1824</v>
      </c>
      <c r="J66" s="15">
        <v>-1512.45</v>
      </c>
      <c r="K66" s="16">
        <v>0</v>
      </c>
      <c r="L66" s="15"/>
      <c r="M66" s="15">
        <f t="shared" si="4"/>
        <v>-8242.630000000001</v>
      </c>
      <c r="N66" s="14">
        <f t="shared" si="5"/>
        <v>51757.369999999995</v>
      </c>
    </row>
    <row r="67" spans="1:14" x14ac:dyDescent="0.25">
      <c r="A67" s="21" t="s">
        <v>82</v>
      </c>
      <c r="B67" s="20" t="s">
        <v>4</v>
      </c>
      <c r="C67" s="22">
        <v>41852</v>
      </c>
      <c r="D67" s="17" t="s">
        <v>81</v>
      </c>
      <c r="E67" s="17" t="s">
        <v>11</v>
      </c>
      <c r="F67" s="15">
        <v>45000</v>
      </c>
      <c r="G67" s="15">
        <v>-1148.33</v>
      </c>
      <c r="H67" s="43">
        <v>-1291.5</v>
      </c>
      <c r="I67" s="43">
        <v>-1368</v>
      </c>
      <c r="J67" s="38">
        <v>0</v>
      </c>
      <c r="K67" s="16">
        <v>0</v>
      </c>
      <c r="L67" s="15"/>
      <c r="M67" s="15">
        <f t="shared" si="4"/>
        <v>-3807.83</v>
      </c>
      <c r="N67" s="14">
        <f t="shared" si="5"/>
        <v>41192.17</v>
      </c>
    </row>
    <row r="68" spans="1:14" x14ac:dyDescent="0.25">
      <c r="A68" s="31" t="s">
        <v>1</v>
      </c>
      <c r="B68" s="30"/>
      <c r="C68" s="17"/>
      <c r="D68" s="17"/>
      <c r="E68" s="17"/>
      <c r="F68" s="29">
        <f>SUM(F62:F67)</f>
        <v>540000</v>
      </c>
      <c r="G68" s="29">
        <f>SUM(G62:G67)</f>
        <v>-62313.780000000006</v>
      </c>
      <c r="H68" s="29">
        <f>SUM(H62:H67)</f>
        <v>-15498</v>
      </c>
      <c r="I68" s="29">
        <f>SUM(I62:I67)</f>
        <v>-15279.8</v>
      </c>
      <c r="J68" s="29">
        <f>SUM(J62:J67)</f>
        <v>-3024.9</v>
      </c>
      <c r="K68" s="16">
        <v>0</v>
      </c>
      <c r="L68" s="29">
        <v>-7212.12</v>
      </c>
      <c r="M68" s="29">
        <f>SUM(M62:M67)</f>
        <v>-103328.6</v>
      </c>
      <c r="N68" s="28">
        <f>SUM(N62:N67)</f>
        <v>436671.39999999997</v>
      </c>
    </row>
    <row r="69" spans="1:14" x14ac:dyDescent="0.25">
      <c r="A69" s="27" t="s">
        <v>80</v>
      </c>
      <c r="B69" s="26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4"/>
    </row>
    <row r="70" spans="1:14" x14ac:dyDescent="0.25">
      <c r="A70" s="21" t="s">
        <v>79</v>
      </c>
      <c r="B70" s="20" t="s">
        <v>4</v>
      </c>
      <c r="C70" s="22">
        <v>42767</v>
      </c>
      <c r="D70" s="17" t="s">
        <v>78</v>
      </c>
      <c r="E70" s="17" t="s">
        <v>11</v>
      </c>
      <c r="F70" s="15">
        <v>70000</v>
      </c>
      <c r="G70" s="15">
        <v>-5368.47</v>
      </c>
      <c r="H70" s="15">
        <v>-2009</v>
      </c>
      <c r="I70" s="15">
        <v>-2128</v>
      </c>
      <c r="J70" s="16">
        <v>0</v>
      </c>
      <c r="K70" s="16">
        <v>0</v>
      </c>
      <c r="L70" s="15"/>
      <c r="M70" s="15">
        <f>SUM(G70:L70)</f>
        <v>-9505.4700000000012</v>
      </c>
      <c r="N70" s="14">
        <f>F70+M70</f>
        <v>60494.53</v>
      </c>
    </row>
    <row r="71" spans="1:14" x14ac:dyDescent="0.25">
      <c r="A71" s="21" t="s">
        <v>77</v>
      </c>
      <c r="B71" s="30" t="s">
        <v>16</v>
      </c>
      <c r="C71" s="22">
        <v>44743</v>
      </c>
      <c r="D71" s="17" t="s">
        <v>76</v>
      </c>
      <c r="E71" s="17" t="s">
        <v>11</v>
      </c>
      <c r="F71" s="15">
        <v>70000</v>
      </c>
      <c r="G71" s="15">
        <v>-5368.47</v>
      </c>
      <c r="H71" s="15">
        <v>-2009</v>
      </c>
      <c r="I71" s="15">
        <v>-2128</v>
      </c>
      <c r="J71" s="16">
        <v>0</v>
      </c>
      <c r="K71" s="16">
        <v>0</v>
      </c>
      <c r="L71" s="15"/>
      <c r="M71" s="15">
        <f>SUM(G71:L71)</f>
        <v>-9505.4700000000012</v>
      </c>
      <c r="N71" s="14">
        <f>F71+M71</f>
        <v>60494.53</v>
      </c>
    </row>
    <row r="72" spans="1:14" x14ac:dyDescent="0.25">
      <c r="A72" s="31" t="s">
        <v>1</v>
      </c>
      <c r="B72" s="30"/>
      <c r="C72" s="17"/>
      <c r="D72" s="17"/>
      <c r="E72" s="17"/>
      <c r="F72" s="29">
        <f>SUM(F70:F71)</f>
        <v>140000</v>
      </c>
      <c r="G72" s="29">
        <f>SUM(G70:G71)</f>
        <v>-10736.94</v>
      </c>
      <c r="H72" s="29">
        <f>SUM(H70:H71)</f>
        <v>-4018</v>
      </c>
      <c r="I72" s="29">
        <f>SUM(I70:I71)</f>
        <v>-4256</v>
      </c>
      <c r="J72" s="29"/>
      <c r="K72" s="29"/>
      <c r="L72" s="15"/>
      <c r="M72" s="29">
        <f>SUM(M70:M71)</f>
        <v>-19010.940000000002</v>
      </c>
      <c r="N72" s="28">
        <f>SUM(N70:N71)</f>
        <v>120989.06</v>
      </c>
    </row>
    <row r="73" spans="1:14" x14ac:dyDescent="0.25">
      <c r="A73" s="27" t="s">
        <v>75</v>
      </c>
      <c r="B73" s="26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4"/>
    </row>
    <row r="74" spans="1:14" x14ac:dyDescent="0.25">
      <c r="A74" s="21" t="s">
        <v>74</v>
      </c>
      <c r="B74" s="20" t="s">
        <v>16</v>
      </c>
      <c r="C74" s="22">
        <v>44197</v>
      </c>
      <c r="D74" s="17" t="s">
        <v>73</v>
      </c>
      <c r="E74" s="17" t="s">
        <v>11</v>
      </c>
      <c r="F74" s="15">
        <v>120000</v>
      </c>
      <c r="G74" s="15">
        <v>-16431.740000000002</v>
      </c>
      <c r="H74" s="15">
        <v>-3444</v>
      </c>
      <c r="I74" s="15">
        <v>-3648</v>
      </c>
      <c r="J74" s="15">
        <v>-1512.45</v>
      </c>
      <c r="K74" s="16">
        <v>0</v>
      </c>
      <c r="L74" s="15">
        <v>-4014.67</v>
      </c>
      <c r="M74" s="15">
        <f>SUM(G74:L74)</f>
        <v>-29050.86</v>
      </c>
      <c r="N74" s="14">
        <f>F74+M74</f>
        <v>90949.14</v>
      </c>
    </row>
    <row r="75" spans="1:14" x14ac:dyDescent="0.25">
      <c r="A75" s="21" t="s">
        <v>72</v>
      </c>
      <c r="B75" s="20" t="s">
        <v>16</v>
      </c>
      <c r="C75" s="22">
        <v>43556</v>
      </c>
      <c r="D75" s="17" t="s">
        <v>57</v>
      </c>
      <c r="E75" s="17" t="s">
        <v>11</v>
      </c>
      <c r="F75" s="15">
        <v>60000</v>
      </c>
      <c r="G75" s="15">
        <v>-3486.67</v>
      </c>
      <c r="H75" s="15">
        <v>-1722</v>
      </c>
      <c r="I75" s="15">
        <v>-1824</v>
      </c>
      <c r="J75" s="16">
        <v>0</v>
      </c>
      <c r="K75" s="16">
        <v>0</v>
      </c>
      <c r="L75" s="15">
        <v>-2399.5</v>
      </c>
      <c r="M75" s="15">
        <f>SUM(G75:L75)</f>
        <v>-9432.17</v>
      </c>
      <c r="N75" s="14">
        <f>F75+M75</f>
        <v>50567.83</v>
      </c>
    </row>
    <row r="76" spans="1:14" x14ac:dyDescent="0.25">
      <c r="A76" s="21" t="s">
        <v>71</v>
      </c>
      <c r="B76" s="20" t="s">
        <v>4</v>
      </c>
      <c r="C76" s="22">
        <v>44348</v>
      </c>
      <c r="D76" s="17" t="s">
        <v>57</v>
      </c>
      <c r="E76" s="17" t="s">
        <v>11</v>
      </c>
      <c r="F76" s="15">
        <v>60000</v>
      </c>
      <c r="G76" s="15">
        <v>-3486.67</v>
      </c>
      <c r="H76" s="15">
        <v>-1722</v>
      </c>
      <c r="I76" s="15">
        <v>-1824</v>
      </c>
      <c r="J76" s="16">
        <v>0</v>
      </c>
      <c r="K76" s="16">
        <v>0</v>
      </c>
      <c r="L76" s="15"/>
      <c r="M76" s="15">
        <f>SUM(G76:L76)</f>
        <v>-7032.67</v>
      </c>
      <c r="N76" s="14">
        <f>F76+M76</f>
        <v>52967.33</v>
      </c>
    </row>
    <row r="77" spans="1:14" x14ac:dyDescent="0.25">
      <c r="A77" s="31" t="s">
        <v>1</v>
      </c>
      <c r="B77" s="20"/>
      <c r="C77" s="22"/>
      <c r="D77" s="17"/>
      <c r="E77" s="17"/>
      <c r="F77" s="29">
        <f>SUM(F74:F76)</f>
        <v>240000</v>
      </c>
      <c r="G77" s="29">
        <f>SUM(G74:G76)</f>
        <v>-23405.08</v>
      </c>
      <c r="H77" s="29">
        <f>SUM(H74:H76)</f>
        <v>-6888</v>
      </c>
      <c r="I77" s="29">
        <f>SUM(I74:I76)</f>
        <v>-7296</v>
      </c>
      <c r="J77" s="29">
        <f>SUM(J74:J76)</f>
        <v>-1512.45</v>
      </c>
      <c r="K77" s="16">
        <v>0</v>
      </c>
      <c r="L77" s="29">
        <f>SUM(L74:L76)</f>
        <v>-6414.17</v>
      </c>
      <c r="M77" s="29">
        <f>SUM(M74:M76)</f>
        <v>-45515.7</v>
      </c>
      <c r="N77" s="28">
        <f>SUM(N74:N76)</f>
        <v>194484.3</v>
      </c>
    </row>
    <row r="78" spans="1:14" x14ac:dyDescent="0.25">
      <c r="A78" s="27" t="s">
        <v>70</v>
      </c>
      <c r="B78" s="42"/>
      <c r="C78" s="41"/>
      <c r="D78" s="25"/>
      <c r="E78" s="25"/>
      <c r="F78" s="35"/>
      <c r="G78" s="35"/>
      <c r="H78" s="35"/>
      <c r="I78" s="35"/>
      <c r="J78" s="35"/>
      <c r="K78" s="36"/>
      <c r="L78" s="36"/>
      <c r="M78" s="35"/>
      <c r="N78" s="34"/>
    </row>
    <row r="79" spans="1:14" x14ac:dyDescent="0.25">
      <c r="A79" s="21" t="s">
        <v>69</v>
      </c>
      <c r="B79" s="20" t="s">
        <v>4</v>
      </c>
      <c r="C79" s="22">
        <v>39552</v>
      </c>
      <c r="D79" s="17" t="s">
        <v>27</v>
      </c>
      <c r="E79" s="17" t="s">
        <v>11</v>
      </c>
      <c r="F79" s="15">
        <v>120000</v>
      </c>
      <c r="G79" s="15">
        <v>-16809.86</v>
      </c>
      <c r="H79" s="15">
        <v>-3444</v>
      </c>
      <c r="I79" s="15">
        <v>-3648</v>
      </c>
      <c r="J79" s="16">
        <v>0</v>
      </c>
      <c r="K79" s="16">
        <v>0</v>
      </c>
      <c r="L79" s="15"/>
      <c r="M79" s="15">
        <f t="shared" ref="M79:M84" si="6">SUM(G79:L79)</f>
        <v>-23901.86</v>
      </c>
      <c r="N79" s="14">
        <f t="shared" ref="N79:N84" si="7">F79+M79</f>
        <v>96098.14</v>
      </c>
    </row>
    <row r="80" spans="1:14" x14ac:dyDescent="0.25">
      <c r="A80" s="21" t="s">
        <v>68</v>
      </c>
      <c r="B80" s="20" t="s">
        <v>4</v>
      </c>
      <c r="C80" s="22">
        <v>43647</v>
      </c>
      <c r="D80" s="17" t="s">
        <v>67</v>
      </c>
      <c r="E80" s="17" t="s">
        <v>11</v>
      </c>
      <c r="F80" s="15">
        <v>80000</v>
      </c>
      <c r="G80" s="15">
        <v>-6645.29</v>
      </c>
      <c r="H80" s="15">
        <v>-2296</v>
      </c>
      <c r="I80" s="15">
        <v>-2432</v>
      </c>
      <c r="J80" s="15">
        <v>-3024.9</v>
      </c>
      <c r="K80" s="16">
        <v>0</v>
      </c>
      <c r="L80" s="15">
        <v>-2325.67</v>
      </c>
      <c r="M80" s="15">
        <f t="shared" si="6"/>
        <v>-16723.86</v>
      </c>
      <c r="N80" s="14">
        <f t="shared" si="7"/>
        <v>63276.14</v>
      </c>
    </row>
    <row r="81" spans="1:14" x14ac:dyDescent="0.25">
      <c r="A81" s="21" t="s">
        <v>66</v>
      </c>
      <c r="B81" s="20" t="s">
        <v>16</v>
      </c>
      <c r="C81" s="22">
        <v>42401</v>
      </c>
      <c r="D81" s="17" t="s">
        <v>57</v>
      </c>
      <c r="E81" s="17" t="s">
        <v>11</v>
      </c>
      <c r="F81" s="15">
        <v>60000</v>
      </c>
      <c r="G81" s="15">
        <v>-3486.67</v>
      </c>
      <c r="H81" s="15">
        <v>-1722</v>
      </c>
      <c r="I81" s="15">
        <v>-1824</v>
      </c>
      <c r="J81" s="16">
        <v>0</v>
      </c>
      <c r="K81" s="16">
        <v>0</v>
      </c>
      <c r="L81" s="15">
        <v>-2809</v>
      </c>
      <c r="M81" s="15">
        <f t="shared" si="6"/>
        <v>-9841.67</v>
      </c>
      <c r="N81" s="14">
        <f t="shared" si="7"/>
        <v>50158.33</v>
      </c>
    </row>
    <row r="82" spans="1:14" x14ac:dyDescent="0.25">
      <c r="A82" s="21" t="s">
        <v>65</v>
      </c>
      <c r="B82" s="20" t="s">
        <v>16</v>
      </c>
      <c r="C82" s="22">
        <v>44470</v>
      </c>
      <c r="D82" s="17" t="s">
        <v>57</v>
      </c>
      <c r="E82" s="17" t="s">
        <v>11</v>
      </c>
      <c r="F82" s="15">
        <v>60000</v>
      </c>
      <c r="G82" s="15">
        <v>-2881.69</v>
      </c>
      <c r="H82" s="15">
        <v>-1722</v>
      </c>
      <c r="I82" s="15">
        <v>-1824</v>
      </c>
      <c r="J82" s="15">
        <v>-3024.9</v>
      </c>
      <c r="K82" s="16">
        <v>0</v>
      </c>
      <c r="L82" s="15">
        <v>-4986.67</v>
      </c>
      <c r="M82" s="15">
        <f t="shared" si="6"/>
        <v>-14439.26</v>
      </c>
      <c r="N82" s="14">
        <f t="shared" si="7"/>
        <v>45560.74</v>
      </c>
    </row>
    <row r="83" spans="1:14" x14ac:dyDescent="0.25">
      <c r="A83" s="21" t="s">
        <v>64</v>
      </c>
      <c r="B83" s="20" t="s">
        <v>16</v>
      </c>
      <c r="C83" s="22">
        <v>43313</v>
      </c>
      <c r="D83" s="17" t="s">
        <v>57</v>
      </c>
      <c r="E83" s="17" t="s">
        <v>11</v>
      </c>
      <c r="F83" s="15">
        <v>60000</v>
      </c>
      <c r="G83" s="15">
        <v>-3486.67</v>
      </c>
      <c r="H83" s="15">
        <v>-1722</v>
      </c>
      <c r="I83" s="15">
        <v>-1824</v>
      </c>
      <c r="J83" s="16">
        <v>0</v>
      </c>
      <c r="K83" s="16">
        <v>0</v>
      </c>
      <c r="L83" s="15">
        <v>-2548</v>
      </c>
      <c r="M83" s="15">
        <f t="shared" si="6"/>
        <v>-9580.67</v>
      </c>
      <c r="N83" s="14">
        <f t="shared" si="7"/>
        <v>50419.33</v>
      </c>
    </row>
    <row r="84" spans="1:14" x14ac:dyDescent="0.25">
      <c r="A84" s="21" t="s">
        <v>63</v>
      </c>
      <c r="B84" s="20" t="s">
        <v>16</v>
      </c>
      <c r="C84" s="22">
        <v>44095</v>
      </c>
      <c r="D84" s="17" t="s">
        <v>18</v>
      </c>
      <c r="E84" s="17" t="s">
        <v>11</v>
      </c>
      <c r="F84" s="15">
        <v>30000</v>
      </c>
      <c r="G84" s="16">
        <v>0</v>
      </c>
      <c r="H84" s="17">
        <v>-861</v>
      </c>
      <c r="I84" s="17">
        <v>-912</v>
      </c>
      <c r="J84" s="16">
        <v>0</v>
      </c>
      <c r="K84" s="16">
        <v>0</v>
      </c>
      <c r="L84" s="15"/>
      <c r="M84" s="15">
        <f t="shared" si="6"/>
        <v>-1773</v>
      </c>
      <c r="N84" s="14">
        <f t="shared" si="7"/>
        <v>28227</v>
      </c>
    </row>
    <row r="85" spans="1:14" x14ac:dyDescent="0.25">
      <c r="A85" s="31" t="s">
        <v>1</v>
      </c>
      <c r="B85" s="20"/>
      <c r="C85" s="22"/>
      <c r="D85" s="17"/>
      <c r="E85" s="17"/>
      <c r="F85" s="29">
        <f>SUM(F79:F84)</f>
        <v>410000</v>
      </c>
      <c r="G85" s="29">
        <f>SUM(G79:G84)</f>
        <v>-33310.18</v>
      </c>
      <c r="H85" s="29">
        <f>SUM(H79:H84)</f>
        <v>-11767</v>
      </c>
      <c r="I85" s="29">
        <f>SUM(I79:I84)</f>
        <v>-12464</v>
      </c>
      <c r="J85" s="29">
        <f>SUM(J79:J84)</f>
        <v>-6049.8</v>
      </c>
      <c r="K85" s="16">
        <v>0</v>
      </c>
      <c r="L85" s="29">
        <f>SUM(L79:L84)</f>
        <v>-12669.34</v>
      </c>
      <c r="M85" s="29">
        <f>SUM(M79:M84)</f>
        <v>-76260.320000000007</v>
      </c>
      <c r="N85" s="28">
        <f>SUM(N79:N84)</f>
        <v>333739.68</v>
      </c>
    </row>
    <row r="86" spans="1:14" x14ac:dyDescent="0.25">
      <c r="A86" s="27" t="s">
        <v>62</v>
      </c>
      <c r="B86" s="42"/>
      <c r="C86" s="41"/>
      <c r="D86" s="25"/>
      <c r="E86" s="25"/>
      <c r="F86" s="40"/>
      <c r="G86" s="25"/>
      <c r="H86" s="25"/>
      <c r="I86" s="25"/>
      <c r="J86" s="25"/>
      <c r="K86" s="25"/>
      <c r="L86" s="25"/>
      <c r="M86" s="40"/>
      <c r="N86" s="39"/>
    </row>
    <row r="87" spans="1:14" x14ac:dyDescent="0.25">
      <c r="A87" s="21" t="s">
        <v>61</v>
      </c>
      <c r="B87" s="20" t="s">
        <v>4</v>
      </c>
      <c r="C87" s="22">
        <v>44480</v>
      </c>
      <c r="D87" s="17" t="s">
        <v>27</v>
      </c>
      <c r="E87" s="17" t="s">
        <v>11</v>
      </c>
      <c r="F87" s="15">
        <v>120000</v>
      </c>
      <c r="G87" s="15">
        <v>-16809.86</v>
      </c>
      <c r="H87" s="15">
        <v>-3444</v>
      </c>
      <c r="I87" s="15">
        <v>-3648</v>
      </c>
      <c r="J87" s="16">
        <v>0</v>
      </c>
      <c r="K87" s="16">
        <v>0</v>
      </c>
      <c r="L87" s="38">
        <v>0</v>
      </c>
      <c r="M87" s="15">
        <f>SUM(G87:L87)</f>
        <v>-23901.86</v>
      </c>
      <c r="N87" s="14">
        <f>F87+M87</f>
        <v>96098.14</v>
      </c>
    </row>
    <row r="88" spans="1:14" x14ac:dyDescent="0.25">
      <c r="A88" s="31" t="s">
        <v>1</v>
      </c>
      <c r="B88" s="30"/>
      <c r="C88" s="17"/>
      <c r="D88" s="17"/>
      <c r="E88" s="17"/>
      <c r="F88" s="29">
        <f>SUM(F87:F87)</f>
        <v>120000</v>
      </c>
      <c r="G88" s="29">
        <f>SUM(G87:G87)</f>
        <v>-16809.86</v>
      </c>
      <c r="H88" s="29">
        <f>SUM(H87:H87)</f>
        <v>-3444</v>
      </c>
      <c r="I88" s="29">
        <f>SUM(I87:I87)</f>
        <v>-3648</v>
      </c>
      <c r="J88" s="37">
        <v>0</v>
      </c>
      <c r="K88" s="37">
        <v>0</v>
      </c>
      <c r="L88" s="38">
        <v>0</v>
      </c>
      <c r="M88" s="29">
        <f>SUM(M87)</f>
        <v>-23901.86</v>
      </c>
      <c r="N88" s="28">
        <f>SUM(N87:N87)</f>
        <v>96098.14</v>
      </c>
    </row>
    <row r="89" spans="1:14" x14ac:dyDescent="0.25">
      <c r="A89" s="27" t="s">
        <v>60</v>
      </c>
      <c r="B89" s="26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4"/>
    </row>
    <row r="90" spans="1:14" x14ac:dyDescent="0.25">
      <c r="A90" s="21" t="s">
        <v>59</v>
      </c>
      <c r="B90" s="20" t="s">
        <v>4</v>
      </c>
      <c r="C90" s="22">
        <v>44263</v>
      </c>
      <c r="D90" s="17" t="s">
        <v>27</v>
      </c>
      <c r="E90" s="17" t="s">
        <v>11</v>
      </c>
      <c r="F90" s="15">
        <v>120000</v>
      </c>
      <c r="G90" s="15">
        <v>-16809.86</v>
      </c>
      <c r="H90" s="15">
        <v>-3444</v>
      </c>
      <c r="I90" s="15">
        <v>-3648</v>
      </c>
      <c r="J90" s="16">
        <v>0</v>
      </c>
      <c r="K90" s="16">
        <v>0</v>
      </c>
      <c r="L90" s="15"/>
      <c r="M90" s="15">
        <f>SUM(G90:L90)</f>
        <v>-23901.86</v>
      </c>
      <c r="N90" s="14">
        <f>F90+M90</f>
        <v>96098.14</v>
      </c>
    </row>
    <row r="91" spans="1:14" x14ac:dyDescent="0.25">
      <c r="A91" s="21" t="s">
        <v>58</v>
      </c>
      <c r="B91" s="20" t="s">
        <v>16</v>
      </c>
      <c r="C91" s="22">
        <v>44682</v>
      </c>
      <c r="D91" s="17" t="s">
        <v>57</v>
      </c>
      <c r="E91" s="17" t="s">
        <v>11</v>
      </c>
      <c r="F91" s="15">
        <v>60000</v>
      </c>
      <c r="G91" s="15">
        <v>-3486.67</v>
      </c>
      <c r="H91" s="15">
        <v>-1722</v>
      </c>
      <c r="I91" s="15">
        <v>-1824</v>
      </c>
      <c r="J91" s="16">
        <v>0</v>
      </c>
      <c r="K91" s="16">
        <v>0</v>
      </c>
      <c r="L91" s="15"/>
      <c r="M91" s="15">
        <f>SUM(G91:L91)</f>
        <v>-7032.67</v>
      </c>
      <c r="N91" s="14">
        <f>F91+M91</f>
        <v>52967.33</v>
      </c>
    </row>
    <row r="92" spans="1:14" x14ac:dyDescent="0.25">
      <c r="A92" s="31" t="s">
        <v>1</v>
      </c>
      <c r="B92" s="30"/>
      <c r="C92" s="17"/>
      <c r="D92" s="17"/>
      <c r="E92" s="17"/>
      <c r="F92" s="29">
        <f>SUM(F90:F91)</f>
        <v>180000</v>
      </c>
      <c r="G92" s="29">
        <f>SUM(G90:G91)</f>
        <v>-20296.53</v>
      </c>
      <c r="H92" s="29">
        <f>SUM(H90:H91)</f>
        <v>-5166</v>
      </c>
      <c r="I92" s="29">
        <f>SUM(I90:I91)</f>
        <v>-5472</v>
      </c>
      <c r="J92" s="37"/>
      <c r="K92" s="37">
        <v>0</v>
      </c>
      <c r="L92" s="15"/>
      <c r="M92" s="29">
        <f>SUM(M90:M91)</f>
        <v>-30934.53</v>
      </c>
      <c r="N92" s="28">
        <f>SUM(N90:N91)</f>
        <v>149065.47</v>
      </c>
    </row>
    <row r="93" spans="1:14" x14ac:dyDescent="0.25">
      <c r="A93" s="27" t="s">
        <v>56</v>
      </c>
      <c r="B93" s="26"/>
      <c r="C93" s="25"/>
      <c r="D93" s="25"/>
      <c r="E93" s="25"/>
      <c r="F93" s="35"/>
      <c r="G93" s="35"/>
      <c r="H93" s="35"/>
      <c r="I93" s="35"/>
      <c r="J93" s="36"/>
      <c r="K93" s="36"/>
      <c r="L93" s="36"/>
      <c r="M93" s="35"/>
      <c r="N93" s="34"/>
    </row>
    <row r="94" spans="1:14" x14ac:dyDescent="0.25">
      <c r="A94" s="21" t="s">
        <v>55</v>
      </c>
      <c r="B94" s="20" t="s">
        <v>4</v>
      </c>
      <c r="C94" s="22">
        <v>44348</v>
      </c>
      <c r="D94" s="17" t="s">
        <v>27</v>
      </c>
      <c r="E94" s="17" t="s">
        <v>11</v>
      </c>
      <c r="F94" s="15">
        <v>110000</v>
      </c>
      <c r="G94" s="15">
        <v>-14457.61</v>
      </c>
      <c r="H94" s="15">
        <v>-3157</v>
      </c>
      <c r="I94" s="15">
        <v>-3344</v>
      </c>
      <c r="J94" s="16">
        <v>0</v>
      </c>
      <c r="K94" s="16">
        <v>0</v>
      </c>
      <c r="L94" s="15"/>
      <c r="M94" s="15">
        <f t="shared" ref="M94:M111" si="8">SUM(G94:L94)</f>
        <v>-20958.61</v>
      </c>
      <c r="N94" s="14">
        <f t="shared" ref="N94:N111" si="9">F94+M94</f>
        <v>89041.39</v>
      </c>
    </row>
    <row r="95" spans="1:14" x14ac:dyDescent="0.25">
      <c r="A95" s="21" t="s">
        <v>54</v>
      </c>
      <c r="B95" s="20" t="s">
        <v>4</v>
      </c>
      <c r="C95" s="22">
        <v>44448</v>
      </c>
      <c r="D95" s="17" t="s">
        <v>51</v>
      </c>
      <c r="E95" s="17" t="s">
        <v>11</v>
      </c>
      <c r="F95" s="15">
        <v>45000</v>
      </c>
      <c r="G95" s="15">
        <v>-1148.33</v>
      </c>
      <c r="H95" s="15">
        <v>-1291.5</v>
      </c>
      <c r="I95" s="15">
        <v>-1368</v>
      </c>
      <c r="J95" s="16">
        <v>0</v>
      </c>
      <c r="K95" s="16">
        <v>0</v>
      </c>
      <c r="L95" s="15">
        <v>-4607.67</v>
      </c>
      <c r="M95" s="15">
        <f t="shared" si="8"/>
        <v>-8415.5</v>
      </c>
      <c r="N95" s="14">
        <f t="shared" si="9"/>
        <v>36584.5</v>
      </c>
    </row>
    <row r="96" spans="1:14" x14ac:dyDescent="0.25">
      <c r="A96" s="21" t="s">
        <v>53</v>
      </c>
      <c r="B96" s="20" t="s">
        <v>4</v>
      </c>
      <c r="C96" s="22">
        <v>44230</v>
      </c>
      <c r="D96" s="17" t="s">
        <v>51</v>
      </c>
      <c r="E96" s="17" t="s">
        <v>11</v>
      </c>
      <c r="F96" s="15">
        <v>45000</v>
      </c>
      <c r="G96" s="15">
        <v>-1148.33</v>
      </c>
      <c r="H96" s="15">
        <v>-1291.5</v>
      </c>
      <c r="I96" s="15">
        <v>-1368</v>
      </c>
      <c r="J96" s="16">
        <v>0</v>
      </c>
      <c r="K96" s="16">
        <v>0</v>
      </c>
      <c r="L96" s="15"/>
      <c r="M96" s="15">
        <f t="shared" si="8"/>
        <v>-3807.83</v>
      </c>
      <c r="N96" s="14">
        <f t="shared" si="9"/>
        <v>41192.17</v>
      </c>
    </row>
    <row r="97" spans="1:14" x14ac:dyDescent="0.25">
      <c r="A97" s="21" t="s">
        <v>52</v>
      </c>
      <c r="B97" s="20" t="s">
        <v>16</v>
      </c>
      <c r="C97" s="22">
        <v>38231</v>
      </c>
      <c r="D97" s="17" t="s">
        <v>51</v>
      </c>
      <c r="E97" s="17" t="s">
        <v>11</v>
      </c>
      <c r="F97" s="15">
        <v>45000</v>
      </c>
      <c r="G97" s="15">
        <v>-1148.33</v>
      </c>
      <c r="H97" s="15">
        <v>-1291.5</v>
      </c>
      <c r="I97" s="15">
        <v>-1368</v>
      </c>
      <c r="J97" s="16">
        <v>0</v>
      </c>
      <c r="K97" s="16">
        <v>0</v>
      </c>
      <c r="L97" s="15"/>
      <c r="M97" s="15">
        <f t="shared" si="8"/>
        <v>-3807.83</v>
      </c>
      <c r="N97" s="14">
        <f t="shared" si="9"/>
        <v>41192.17</v>
      </c>
    </row>
    <row r="98" spans="1:14" x14ac:dyDescent="0.25">
      <c r="A98" s="21" t="s">
        <v>50</v>
      </c>
      <c r="B98" s="20" t="s">
        <v>4</v>
      </c>
      <c r="C98" s="22">
        <v>44652</v>
      </c>
      <c r="D98" s="17" t="s">
        <v>49</v>
      </c>
      <c r="E98" s="17" t="s">
        <v>11</v>
      </c>
      <c r="F98" s="15">
        <v>30000</v>
      </c>
      <c r="G98" s="16">
        <v>0</v>
      </c>
      <c r="H98" s="15">
        <v>-861</v>
      </c>
      <c r="I98" s="15">
        <v>-912</v>
      </c>
      <c r="J98" s="16"/>
      <c r="K98" s="16"/>
      <c r="L98" s="15"/>
      <c r="M98" s="15">
        <f t="shared" si="8"/>
        <v>-1773</v>
      </c>
      <c r="N98" s="14">
        <f t="shared" si="9"/>
        <v>28227</v>
      </c>
    </row>
    <row r="99" spans="1:14" x14ac:dyDescent="0.25">
      <c r="A99" s="21" t="s">
        <v>48</v>
      </c>
      <c r="B99" s="20" t="s">
        <v>16</v>
      </c>
      <c r="C99" s="22">
        <v>42856</v>
      </c>
      <c r="D99" s="17" t="s">
        <v>45</v>
      </c>
      <c r="E99" s="17" t="s">
        <v>11</v>
      </c>
      <c r="F99" s="15">
        <v>26700</v>
      </c>
      <c r="G99" s="16">
        <v>0</v>
      </c>
      <c r="H99" s="17">
        <v>-766.29</v>
      </c>
      <c r="I99" s="17">
        <v>-811.68</v>
      </c>
      <c r="J99" s="16">
        <v>0</v>
      </c>
      <c r="K99" s="16">
        <v>0</v>
      </c>
      <c r="L99" s="15"/>
      <c r="M99" s="15">
        <f t="shared" si="8"/>
        <v>-1577.9699999999998</v>
      </c>
      <c r="N99" s="14">
        <f t="shared" si="9"/>
        <v>25122.03</v>
      </c>
    </row>
    <row r="100" spans="1:14" x14ac:dyDescent="0.25">
      <c r="A100" s="21" t="s">
        <v>47</v>
      </c>
      <c r="B100" s="20" t="s">
        <v>16</v>
      </c>
      <c r="C100" s="22">
        <v>42248</v>
      </c>
      <c r="D100" s="17" t="s">
        <v>45</v>
      </c>
      <c r="E100" s="17" t="s">
        <v>11</v>
      </c>
      <c r="F100" s="15">
        <v>26700</v>
      </c>
      <c r="G100" s="16">
        <v>0</v>
      </c>
      <c r="H100" s="17">
        <v>-766.29</v>
      </c>
      <c r="I100" s="17">
        <v>-811.68</v>
      </c>
      <c r="J100" s="16">
        <v>0</v>
      </c>
      <c r="K100" s="16">
        <v>0</v>
      </c>
      <c r="L100" s="15"/>
      <c r="M100" s="15">
        <f t="shared" si="8"/>
        <v>-1577.9699999999998</v>
      </c>
      <c r="N100" s="14">
        <f t="shared" si="9"/>
        <v>25122.03</v>
      </c>
    </row>
    <row r="101" spans="1:14" x14ac:dyDescent="0.25">
      <c r="A101" s="21" t="s">
        <v>46</v>
      </c>
      <c r="B101" s="20" t="s">
        <v>16</v>
      </c>
      <c r="C101" s="22">
        <v>40148</v>
      </c>
      <c r="D101" s="17" t="s">
        <v>45</v>
      </c>
      <c r="E101" s="17" t="s">
        <v>11</v>
      </c>
      <c r="F101" s="15">
        <v>26700</v>
      </c>
      <c r="G101" s="16">
        <v>0</v>
      </c>
      <c r="H101" s="17">
        <v>-766.29</v>
      </c>
      <c r="I101" s="17">
        <v>-811.68</v>
      </c>
      <c r="J101" s="15">
        <v>-1512.45</v>
      </c>
      <c r="K101" s="16">
        <v>0</v>
      </c>
      <c r="L101" s="15"/>
      <c r="M101" s="15">
        <f t="shared" si="8"/>
        <v>-3090.42</v>
      </c>
      <c r="N101" s="14">
        <f t="shared" si="9"/>
        <v>23609.58</v>
      </c>
    </row>
    <row r="102" spans="1:14" ht="30" x14ac:dyDescent="0.25">
      <c r="A102" s="23" t="s">
        <v>44</v>
      </c>
      <c r="B102" s="20" t="s">
        <v>16</v>
      </c>
      <c r="C102" s="22">
        <v>44713</v>
      </c>
      <c r="D102" s="17" t="s">
        <v>37</v>
      </c>
      <c r="E102" s="18" t="s">
        <v>2</v>
      </c>
      <c r="F102" s="33">
        <v>20000</v>
      </c>
      <c r="G102" s="16">
        <v>0</v>
      </c>
      <c r="H102" s="17">
        <v>-574</v>
      </c>
      <c r="I102" s="2">
        <v>-608</v>
      </c>
      <c r="J102" s="16">
        <v>0</v>
      </c>
      <c r="K102" s="16">
        <v>0</v>
      </c>
      <c r="L102" s="15"/>
      <c r="M102" s="15">
        <f t="shared" si="8"/>
        <v>-1182</v>
      </c>
      <c r="N102" s="14">
        <f t="shared" si="9"/>
        <v>18818</v>
      </c>
    </row>
    <row r="103" spans="1:14" ht="30" x14ac:dyDescent="0.25">
      <c r="A103" s="21" t="s">
        <v>43</v>
      </c>
      <c r="B103" s="20" t="s">
        <v>16</v>
      </c>
      <c r="C103" s="22">
        <v>38261</v>
      </c>
      <c r="D103" s="17" t="s">
        <v>37</v>
      </c>
      <c r="E103" s="18" t="s">
        <v>2</v>
      </c>
      <c r="F103" s="15">
        <v>21300</v>
      </c>
      <c r="G103" s="16">
        <v>0</v>
      </c>
      <c r="H103" s="17">
        <v>-611.30999999999995</v>
      </c>
      <c r="I103" s="32">
        <v>-647.52</v>
      </c>
      <c r="J103" s="16">
        <v>0</v>
      </c>
      <c r="K103" s="16">
        <v>0</v>
      </c>
      <c r="L103" s="15"/>
      <c r="M103" s="15">
        <f t="shared" si="8"/>
        <v>-1258.83</v>
      </c>
      <c r="N103" s="14">
        <f t="shared" si="9"/>
        <v>20041.169999999998</v>
      </c>
    </row>
    <row r="104" spans="1:14" ht="30" x14ac:dyDescent="0.25">
      <c r="A104" s="23" t="s">
        <v>42</v>
      </c>
      <c r="B104" s="20" t="s">
        <v>16</v>
      </c>
      <c r="C104" s="22">
        <v>44713</v>
      </c>
      <c r="D104" s="17" t="s">
        <v>37</v>
      </c>
      <c r="E104" s="18" t="s">
        <v>2</v>
      </c>
      <c r="F104" s="33">
        <v>20000</v>
      </c>
      <c r="G104" s="16">
        <v>0</v>
      </c>
      <c r="H104" s="17">
        <v>-574</v>
      </c>
      <c r="I104" s="2">
        <v>-608</v>
      </c>
      <c r="J104" s="16">
        <v>0</v>
      </c>
      <c r="K104" s="16">
        <v>0</v>
      </c>
      <c r="L104" s="15">
        <v>-1483</v>
      </c>
      <c r="M104" s="15">
        <f t="shared" si="8"/>
        <v>-2665</v>
      </c>
      <c r="N104" s="14">
        <f t="shared" si="9"/>
        <v>17335</v>
      </c>
    </row>
    <row r="105" spans="1:14" ht="30" x14ac:dyDescent="0.25">
      <c r="A105" s="21" t="s">
        <v>41</v>
      </c>
      <c r="B105" s="20" t="s">
        <v>16</v>
      </c>
      <c r="C105" s="22">
        <v>43782</v>
      </c>
      <c r="D105" s="17" t="s">
        <v>37</v>
      </c>
      <c r="E105" s="18" t="s">
        <v>2</v>
      </c>
      <c r="F105" s="15">
        <v>21300</v>
      </c>
      <c r="G105" s="16">
        <v>0</v>
      </c>
      <c r="H105" s="17">
        <v>-611.30999999999995</v>
      </c>
      <c r="I105" s="32">
        <v>-647.52</v>
      </c>
      <c r="J105" s="16">
        <v>0</v>
      </c>
      <c r="K105" s="16">
        <v>0</v>
      </c>
      <c r="L105" s="15"/>
      <c r="M105" s="15">
        <f t="shared" si="8"/>
        <v>-1258.83</v>
      </c>
      <c r="N105" s="14">
        <f t="shared" si="9"/>
        <v>20041.169999999998</v>
      </c>
    </row>
    <row r="106" spans="1:14" ht="30" x14ac:dyDescent="0.25">
      <c r="A106" s="21" t="s">
        <v>40</v>
      </c>
      <c r="B106" s="20" t="s">
        <v>16</v>
      </c>
      <c r="C106" s="22">
        <v>44713</v>
      </c>
      <c r="D106" s="17" t="s">
        <v>37</v>
      </c>
      <c r="E106" s="18" t="s">
        <v>2</v>
      </c>
      <c r="F106" s="33">
        <v>20000</v>
      </c>
      <c r="G106" s="16">
        <v>0</v>
      </c>
      <c r="H106" s="17">
        <v>-574</v>
      </c>
      <c r="I106" s="17">
        <v>-608</v>
      </c>
      <c r="J106" s="16">
        <v>0</v>
      </c>
      <c r="K106" s="16">
        <v>0</v>
      </c>
      <c r="L106" s="15">
        <v>-1316.33</v>
      </c>
      <c r="M106" s="15">
        <f t="shared" si="8"/>
        <v>-2498.33</v>
      </c>
      <c r="N106" s="14">
        <f t="shared" si="9"/>
        <v>17501.669999999998</v>
      </c>
    </row>
    <row r="107" spans="1:14" ht="30" x14ac:dyDescent="0.25">
      <c r="A107" s="23" t="s">
        <v>39</v>
      </c>
      <c r="B107" s="20" t="s">
        <v>16</v>
      </c>
      <c r="C107" s="22">
        <v>44713</v>
      </c>
      <c r="D107" s="17" t="s">
        <v>37</v>
      </c>
      <c r="E107" s="18" t="s">
        <v>2</v>
      </c>
      <c r="F107" s="33">
        <v>20000</v>
      </c>
      <c r="G107" s="16">
        <v>0</v>
      </c>
      <c r="H107" s="17">
        <v>-574</v>
      </c>
      <c r="I107" s="2">
        <v>-608</v>
      </c>
      <c r="J107" s="16">
        <v>0</v>
      </c>
      <c r="K107" s="16">
        <v>0</v>
      </c>
      <c r="L107" s="15"/>
      <c r="M107" s="15">
        <f t="shared" si="8"/>
        <v>-1182</v>
      </c>
      <c r="N107" s="14">
        <f t="shared" si="9"/>
        <v>18818</v>
      </c>
    </row>
    <row r="108" spans="1:14" ht="30" x14ac:dyDescent="0.25">
      <c r="A108" s="21" t="s">
        <v>38</v>
      </c>
      <c r="B108" s="20" t="s">
        <v>4</v>
      </c>
      <c r="C108" s="22">
        <v>44312</v>
      </c>
      <c r="D108" s="17" t="s">
        <v>37</v>
      </c>
      <c r="E108" s="18" t="s">
        <v>2</v>
      </c>
      <c r="F108" s="15">
        <v>21500</v>
      </c>
      <c r="G108" s="16">
        <v>0</v>
      </c>
      <c r="H108" s="17">
        <v>-617.04999999999995</v>
      </c>
      <c r="I108" s="32">
        <v>-653.6</v>
      </c>
      <c r="J108" s="16" t="s">
        <v>36</v>
      </c>
      <c r="K108" s="16">
        <v>0</v>
      </c>
      <c r="L108" s="15"/>
      <c r="M108" s="15">
        <f t="shared" si="8"/>
        <v>-1270.6500000000001</v>
      </c>
      <c r="N108" s="14">
        <f t="shared" si="9"/>
        <v>20229.349999999999</v>
      </c>
    </row>
    <row r="109" spans="1:14" ht="30" x14ac:dyDescent="0.25">
      <c r="A109" s="21" t="s">
        <v>35</v>
      </c>
      <c r="B109" s="20" t="s">
        <v>4</v>
      </c>
      <c r="C109" s="22">
        <v>41730</v>
      </c>
      <c r="D109" s="17" t="s">
        <v>34</v>
      </c>
      <c r="E109" s="18" t="s">
        <v>2</v>
      </c>
      <c r="F109" s="15">
        <v>15000</v>
      </c>
      <c r="G109" s="16">
        <v>0</v>
      </c>
      <c r="H109" s="17">
        <v>-430.5</v>
      </c>
      <c r="I109" s="32">
        <v>-456</v>
      </c>
      <c r="J109" s="16">
        <v>0</v>
      </c>
      <c r="K109" s="16">
        <v>0</v>
      </c>
      <c r="L109" s="15"/>
      <c r="M109" s="15">
        <f t="shared" si="8"/>
        <v>-886.5</v>
      </c>
      <c r="N109" s="14">
        <f t="shared" si="9"/>
        <v>14113.5</v>
      </c>
    </row>
    <row r="110" spans="1:14" ht="30" x14ac:dyDescent="0.25">
      <c r="A110" s="21" t="s">
        <v>33</v>
      </c>
      <c r="B110" s="20" t="s">
        <v>4</v>
      </c>
      <c r="C110" s="22">
        <v>40664</v>
      </c>
      <c r="D110" s="17" t="s">
        <v>32</v>
      </c>
      <c r="E110" s="18" t="s">
        <v>2</v>
      </c>
      <c r="F110" s="15">
        <v>30200</v>
      </c>
      <c r="G110" s="16">
        <v>0</v>
      </c>
      <c r="H110" s="17">
        <v>-866.74</v>
      </c>
      <c r="I110" s="32">
        <v>-918.08</v>
      </c>
      <c r="J110" s="16">
        <v>0</v>
      </c>
      <c r="K110" s="16">
        <v>0</v>
      </c>
      <c r="L110" s="15"/>
      <c r="M110" s="15">
        <f t="shared" si="8"/>
        <v>-1784.8200000000002</v>
      </c>
      <c r="N110" s="14">
        <f t="shared" si="9"/>
        <v>28415.18</v>
      </c>
    </row>
    <row r="111" spans="1:14" ht="30" x14ac:dyDescent="0.25">
      <c r="A111" s="21" t="s">
        <v>31</v>
      </c>
      <c r="B111" s="20" t="s">
        <v>4</v>
      </c>
      <c r="C111" s="22">
        <v>44652</v>
      </c>
      <c r="D111" s="17" t="s">
        <v>30</v>
      </c>
      <c r="E111" s="18" t="s">
        <v>2</v>
      </c>
      <c r="F111" s="15">
        <v>20000</v>
      </c>
      <c r="G111" s="16">
        <v>0</v>
      </c>
      <c r="H111" s="15">
        <v>-574</v>
      </c>
      <c r="I111" s="15">
        <v>-608</v>
      </c>
      <c r="J111" s="16"/>
      <c r="K111" s="16"/>
      <c r="L111" s="15"/>
      <c r="M111" s="15">
        <f t="shared" si="8"/>
        <v>-1182</v>
      </c>
      <c r="N111" s="14">
        <f t="shared" si="9"/>
        <v>18818</v>
      </c>
    </row>
    <row r="112" spans="1:14" x14ac:dyDescent="0.25">
      <c r="A112" s="31" t="s">
        <v>1</v>
      </c>
      <c r="B112" s="30"/>
      <c r="C112" s="17"/>
      <c r="D112" s="17"/>
      <c r="E112" s="17"/>
      <c r="F112" s="29">
        <f>SUM(F94:F111)</f>
        <v>564400</v>
      </c>
      <c r="G112" s="29">
        <f>SUM(G94:G111)</f>
        <v>-17902.599999999999</v>
      </c>
      <c r="H112" s="29">
        <f>SUM(H94:H111)</f>
        <v>-16198.28</v>
      </c>
      <c r="I112" s="29">
        <f>SUM(I94:I111)</f>
        <v>-17157.760000000002</v>
      </c>
      <c r="J112" s="29">
        <f>SUM(J94:J111)</f>
        <v>-1512.45</v>
      </c>
      <c r="K112" s="16">
        <v>0</v>
      </c>
      <c r="L112" s="29">
        <f>SUM(L94:L111)</f>
        <v>-7407</v>
      </c>
      <c r="M112" s="29">
        <f>SUM(M94:M111)</f>
        <v>-60178.090000000011</v>
      </c>
      <c r="N112" s="29">
        <f>SUM(N94:N111)</f>
        <v>504221.90999999992</v>
      </c>
    </row>
    <row r="113" spans="1:14" x14ac:dyDescent="0.25">
      <c r="A113" s="27" t="s">
        <v>29</v>
      </c>
      <c r="B113" s="26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4"/>
    </row>
    <row r="114" spans="1:14" x14ac:dyDescent="0.25">
      <c r="A114" s="21" t="s">
        <v>28</v>
      </c>
      <c r="B114" s="20" t="s">
        <v>4</v>
      </c>
      <c r="C114" s="22">
        <v>39845</v>
      </c>
      <c r="D114" s="17" t="s">
        <v>27</v>
      </c>
      <c r="E114" s="17" t="s">
        <v>11</v>
      </c>
      <c r="F114" s="15">
        <v>90000</v>
      </c>
      <c r="G114" s="15">
        <v>-9374.99</v>
      </c>
      <c r="H114" s="15">
        <v>-2583</v>
      </c>
      <c r="I114" s="15">
        <v>-2736</v>
      </c>
      <c r="J114" s="15">
        <v>-1512.45</v>
      </c>
      <c r="K114" s="16">
        <v>0</v>
      </c>
      <c r="L114" s="15"/>
      <c r="M114" s="15">
        <f>SUM(G114:L114)</f>
        <v>-16206.44</v>
      </c>
      <c r="N114" s="14">
        <f>F114+M114</f>
        <v>73793.56</v>
      </c>
    </row>
    <row r="115" spans="1:14" x14ac:dyDescent="0.25">
      <c r="A115" s="21" t="s">
        <v>26</v>
      </c>
      <c r="B115" s="20" t="s">
        <v>4</v>
      </c>
      <c r="C115" s="22">
        <v>42644</v>
      </c>
      <c r="D115" s="17" t="s">
        <v>25</v>
      </c>
      <c r="E115" s="17" t="s">
        <v>11</v>
      </c>
      <c r="F115" s="15">
        <v>32500</v>
      </c>
      <c r="G115" s="16">
        <v>0</v>
      </c>
      <c r="H115" s="17">
        <v>-932.75</v>
      </c>
      <c r="I115" s="17">
        <v>-988</v>
      </c>
      <c r="J115" s="16">
        <v>0</v>
      </c>
      <c r="K115" s="16">
        <v>0</v>
      </c>
      <c r="L115" s="15"/>
      <c r="M115" s="15">
        <f>SUM(G115:L115)</f>
        <v>-1920.75</v>
      </c>
      <c r="N115" s="14">
        <f>F115+M115</f>
        <v>30579.25</v>
      </c>
    </row>
    <row r="116" spans="1:14" x14ac:dyDescent="0.25">
      <c r="A116" s="31" t="s">
        <v>1</v>
      </c>
      <c r="B116" s="30"/>
      <c r="C116" s="17"/>
      <c r="D116" s="17"/>
      <c r="E116" s="17"/>
      <c r="F116" s="29">
        <f>SUM(F114:F115)</f>
        <v>122500</v>
      </c>
      <c r="G116" s="29">
        <f>SUM(G114:G115)</f>
        <v>-9374.99</v>
      </c>
      <c r="H116" s="29">
        <f>SUM(H114:H115)</f>
        <v>-3515.75</v>
      </c>
      <c r="I116" s="29">
        <f>SUM(I114:I115)</f>
        <v>-3724</v>
      </c>
      <c r="J116" s="29">
        <f>SUM(J114:J115)</f>
        <v>-1512.45</v>
      </c>
      <c r="K116" s="16">
        <v>0</v>
      </c>
      <c r="L116" s="15"/>
      <c r="M116" s="29">
        <f>SUM(M114:M115)</f>
        <v>-18127.190000000002</v>
      </c>
      <c r="N116" s="28">
        <f>SUM(N114:N115)</f>
        <v>104372.81</v>
      </c>
    </row>
    <row r="117" spans="1:14" x14ac:dyDescent="0.25">
      <c r="A117" s="27" t="s">
        <v>24</v>
      </c>
      <c r="B117" s="26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4"/>
    </row>
    <row r="118" spans="1:14" x14ac:dyDescent="0.25">
      <c r="A118" s="21" t="s">
        <v>23</v>
      </c>
      <c r="B118" s="20" t="s">
        <v>4</v>
      </c>
      <c r="C118" s="22">
        <v>38231</v>
      </c>
      <c r="D118" s="17" t="s">
        <v>22</v>
      </c>
      <c r="E118" s="17" t="s">
        <v>11</v>
      </c>
      <c r="F118" s="15">
        <v>90000</v>
      </c>
      <c r="G118" s="15">
        <v>-9374.99</v>
      </c>
      <c r="H118" s="15">
        <v>-2583</v>
      </c>
      <c r="I118" s="15">
        <v>-2736</v>
      </c>
      <c r="J118" s="15">
        <v>-1512.45</v>
      </c>
      <c r="K118" s="16">
        <v>0</v>
      </c>
      <c r="L118" s="15"/>
      <c r="M118" s="15">
        <f>SUM(G118:L118)</f>
        <v>-16206.44</v>
      </c>
      <c r="N118" s="14">
        <f>F118+M118</f>
        <v>73793.56</v>
      </c>
    </row>
    <row r="119" spans="1:14" x14ac:dyDescent="0.25">
      <c r="A119" s="21" t="s">
        <v>21</v>
      </c>
      <c r="B119" s="20" t="s">
        <v>4</v>
      </c>
      <c r="C119" s="22">
        <v>42278</v>
      </c>
      <c r="D119" s="17" t="s">
        <v>18</v>
      </c>
      <c r="E119" s="17" t="s">
        <v>11</v>
      </c>
      <c r="F119" s="15">
        <v>30000</v>
      </c>
      <c r="G119" s="16">
        <v>0</v>
      </c>
      <c r="H119" s="17">
        <v>-861</v>
      </c>
      <c r="I119" s="17">
        <v>-912</v>
      </c>
      <c r="J119" s="16">
        <v>0</v>
      </c>
      <c r="K119" s="16">
        <v>0</v>
      </c>
      <c r="L119" s="15"/>
      <c r="M119" s="15">
        <f>SUM(G119:L119)</f>
        <v>-1773</v>
      </c>
      <c r="N119" s="14">
        <f>F119+M119</f>
        <v>28227</v>
      </c>
    </row>
    <row r="120" spans="1:14" x14ac:dyDescent="0.25">
      <c r="A120" s="21" t="s">
        <v>20</v>
      </c>
      <c r="B120" s="20" t="s">
        <v>16</v>
      </c>
      <c r="C120" s="22">
        <v>38657</v>
      </c>
      <c r="D120" s="17" t="s">
        <v>18</v>
      </c>
      <c r="E120" s="17" t="s">
        <v>11</v>
      </c>
      <c r="F120" s="15">
        <v>32500</v>
      </c>
      <c r="G120" s="16">
        <v>0</v>
      </c>
      <c r="H120" s="17">
        <v>-932.75</v>
      </c>
      <c r="I120" s="17">
        <v>-988</v>
      </c>
      <c r="J120" s="16">
        <v>0</v>
      </c>
      <c r="K120" s="16">
        <v>0</v>
      </c>
      <c r="L120" s="15"/>
      <c r="M120" s="15">
        <f>SUM(G120:L120)</f>
        <v>-1920.75</v>
      </c>
      <c r="N120" s="14">
        <f>F120+M120</f>
        <v>30579.25</v>
      </c>
    </row>
    <row r="121" spans="1:14" x14ac:dyDescent="0.25">
      <c r="A121" s="21" t="s">
        <v>19</v>
      </c>
      <c r="B121" s="20" t="s">
        <v>4</v>
      </c>
      <c r="C121" s="22">
        <v>44835</v>
      </c>
      <c r="D121" s="17" t="s">
        <v>18</v>
      </c>
      <c r="E121" s="17" t="s">
        <v>11</v>
      </c>
      <c r="F121" s="15">
        <v>20000</v>
      </c>
      <c r="G121" s="16">
        <v>0</v>
      </c>
      <c r="H121" s="17">
        <v>-574</v>
      </c>
      <c r="I121" s="17">
        <v>-608</v>
      </c>
      <c r="J121" s="16">
        <v>0</v>
      </c>
      <c r="K121" s="16">
        <v>0</v>
      </c>
      <c r="L121" s="15"/>
      <c r="M121" s="15">
        <f>SUM(G121:L121)</f>
        <v>-1182</v>
      </c>
      <c r="N121" s="14">
        <f>F121+M121</f>
        <v>18818</v>
      </c>
    </row>
    <row r="122" spans="1:14" ht="30" x14ac:dyDescent="0.25">
      <c r="A122" s="21" t="s">
        <v>17</v>
      </c>
      <c r="B122" s="20" t="s">
        <v>16</v>
      </c>
      <c r="C122" s="22">
        <v>44470</v>
      </c>
      <c r="D122" s="17" t="s">
        <v>15</v>
      </c>
      <c r="E122" s="18" t="s">
        <v>2</v>
      </c>
      <c r="F122" s="15">
        <v>20000</v>
      </c>
      <c r="G122" s="16">
        <v>0</v>
      </c>
      <c r="H122" s="17">
        <v>-574</v>
      </c>
      <c r="I122" s="17">
        <v>-608</v>
      </c>
      <c r="J122" s="16">
        <v>0</v>
      </c>
      <c r="K122" s="16">
        <v>0</v>
      </c>
      <c r="L122" s="15"/>
      <c r="M122" s="15">
        <f>SUM(G122:L122)</f>
        <v>-1182</v>
      </c>
      <c r="N122" s="14">
        <f>F122+M122</f>
        <v>18818</v>
      </c>
    </row>
    <row r="123" spans="1:14" x14ac:dyDescent="0.25">
      <c r="A123" s="31" t="s">
        <v>1</v>
      </c>
      <c r="B123" s="30"/>
      <c r="C123" s="17"/>
      <c r="D123" s="17"/>
      <c r="E123" s="17"/>
      <c r="F123" s="29">
        <f>SUM(F118:F122)</f>
        <v>192500</v>
      </c>
      <c r="G123" s="29">
        <f>SUM(G118:G122)</f>
        <v>-9374.99</v>
      </c>
      <c r="H123" s="29">
        <f>SUM(H118:H122)</f>
        <v>-5524.75</v>
      </c>
      <c r="I123" s="29">
        <f>SUM(I118:I122)</f>
        <v>-5852</v>
      </c>
      <c r="J123" s="29">
        <f>SUM(J118:J122)</f>
        <v>-1512.45</v>
      </c>
      <c r="K123" s="16">
        <v>0</v>
      </c>
      <c r="L123" s="15"/>
      <c r="M123" s="29">
        <f>SUM(M118:M122)</f>
        <v>-22264.190000000002</v>
      </c>
      <c r="N123" s="28">
        <f>SUM(N118:N122)</f>
        <v>170235.81</v>
      </c>
    </row>
    <row r="124" spans="1:14" x14ac:dyDescent="0.25">
      <c r="A124" s="27" t="s">
        <v>14</v>
      </c>
      <c r="B124" s="26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4"/>
    </row>
    <row r="125" spans="1:14" x14ac:dyDescent="0.25">
      <c r="A125" s="21" t="s">
        <v>13</v>
      </c>
      <c r="B125" s="20" t="s">
        <v>4</v>
      </c>
      <c r="C125" s="22">
        <v>42095</v>
      </c>
      <c r="D125" s="17" t="s">
        <v>12</v>
      </c>
      <c r="E125" s="17" t="s">
        <v>11</v>
      </c>
      <c r="F125" s="15">
        <v>32500</v>
      </c>
      <c r="G125" s="16">
        <v>0</v>
      </c>
      <c r="H125" s="17">
        <v>-932.75</v>
      </c>
      <c r="I125" s="17">
        <v>-988</v>
      </c>
      <c r="J125" s="16">
        <v>0</v>
      </c>
      <c r="K125" s="16">
        <v>0</v>
      </c>
      <c r="L125" s="15"/>
      <c r="M125" s="15">
        <f t="shared" ref="M125:M131" si="10">SUM(G125:L125)</f>
        <v>-1920.75</v>
      </c>
      <c r="N125" s="14">
        <f t="shared" ref="N125:N131" si="11">F125+M125</f>
        <v>30579.25</v>
      </c>
    </row>
    <row r="126" spans="1:14" ht="30" x14ac:dyDescent="0.25">
      <c r="A126" s="21" t="s">
        <v>10</v>
      </c>
      <c r="B126" s="20" t="s">
        <v>4</v>
      </c>
      <c r="C126" s="22">
        <v>44319</v>
      </c>
      <c r="D126" s="17" t="s">
        <v>3</v>
      </c>
      <c r="E126" s="18" t="s">
        <v>2</v>
      </c>
      <c r="F126" s="15">
        <v>25000</v>
      </c>
      <c r="G126" s="16">
        <v>0</v>
      </c>
      <c r="H126" s="17">
        <v>-717.5</v>
      </c>
      <c r="I126" s="17">
        <v>-760</v>
      </c>
      <c r="J126" s="16">
        <v>0</v>
      </c>
      <c r="K126" s="16">
        <v>0</v>
      </c>
      <c r="L126" s="15"/>
      <c r="M126" s="15">
        <f t="shared" si="10"/>
        <v>-1477.5</v>
      </c>
      <c r="N126" s="14">
        <f t="shared" si="11"/>
        <v>23522.5</v>
      </c>
    </row>
    <row r="127" spans="1:14" ht="30" x14ac:dyDescent="0.25">
      <c r="A127" s="21" t="s">
        <v>9</v>
      </c>
      <c r="B127" s="20" t="s">
        <v>4</v>
      </c>
      <c r="C127" s="22">
        <v>41312</v>
      </c>
      <c r="D127" s="17" t="s">
        <v>3</v>
      </c>
      <c r="E127" s="18" t="s">
        <v>2</v>
      </c>
      <c r="F127" s="15">
        <v>28400</v>
      </c>
      <c r="G127" s="16">
        <v>0</v>
      </c>
      <c r="H127" s="17">
        <v>-815.08</v>
      </c>
      <c r="I127" s="17">
        <v>-863.36</v>
      </c>
      <c r="J127" s="16">
        <v>0</v>
      </c>
      <c r="K127" s="16">
        <v>0</v>
      </c>
      <c r="L127" s="15"/>
      <c r="M127" s="15">
        <f t="shared" si="10"/>
        <v>-1678.44</v>
      </c>
      <c r="N127" s="14">
        <f t="shared" si="11"/>
        <v>26721.56</v>
      </c>
    </row>
    <row r="128" spans="1:14" ht="30" x14ac:dyDescent="0.25">
      <c r="A128" s="21" t="s">
        <v>8</v>
      </c>
      <c r="B128" s="20" t="s">
        <v>4</v>
      </c>
      <c r="C128" s="22">
        <v>44124</v>
      </c>
      <c r="D128" s="17" t="s">
        <v>3</v>
      </c>
      <c r="E128" s="18" t="s">
        <v>2</v>
      </c>
      <c r="F128" s="15">
        <v>28500</v>
      </c>
      <c r="G128" s="16">
        <v>0</v>
      </c>
      <c r="H128" s="17">
        <v>-817.95</v>
      </c>
      <c r="I128" s="17">
        <v>-866.4</v>
      </c>
      <c r="J128" s="16">
        <v>0</v>
      </c>
      <c r="K128" s="16">
        <v>0</v>
      </c>
      <c r="L128" s="15"/>
      <c r="M128" s="15">
        <f t="shared" si="10"/>
        <v>-1684.35</v>
      </c>
      <c r="N128" s="14">
        <f t="shared" si="11"/>
        <v>26815.65</v>
      </c>
    </row>
    <row r="129" spans="1:14" ht="30" x14ac:dyDescent="0.25">
      <c r="A129" s="23" t="s">
        <v>7</v>
      </c>
      <c r="B129" s="20" t="s">
        <v>4</v>
      </c>
      <c r="C129" s="22">
        <v>44713</v>
      </c>
      <c r="D129" s="17" t="s">
        <v>3</v>
      </c>
      <c r="E129" s="18" t="s">
        <v>2</v>
      </c>
      <c r="F129" s="15">
        <v>25000</v>
      </c>
      <c r="G129" s="16">
        <v>0</v>
      </c>
      <c r="H129" s="17">
        <v>-717.5</v>
      </c>
      <c r="I129" s="17">
        <v>-760</v>
      </c>
      <c r="J129" s="16">
        <v>0</v>
      </c>
      <c r="K129" s="16">
        <v>0</v>
      </c>
      <c r="L129" s="15"/>
      <c r="M129" s="15">
        <f t="shared" si="10"/>
        <v>-1477.5</v>
      </c>
      <c r="N129" s="14">
        <f t="shared" si="11"/>
        <v>23522.5</v>
      </c>
    </row>
    <row r="130" spans="1:14" ht="30" x14ac:dyDescent="0.25">
      <c r="A130" s="21" t="s">
        <v>6</v>
      </c>
      <c r="B130" s="20" t="s">
        <v>4</v>
      </c>
      <c r="C130" s="22">
        <v>44166</v>
      </c>
      <c r="D130" s="17" t="s">
        <v>3</v>
      </c>
      <c r="E130" s="18" t="s">
        <v>2</v>
      </c>
      <c r="F130" s="15">
        <v>25000</v>
      </c>
      <c r="G130" s="16">
        <v>0</v>
      </c>
      <c r="H130" s="17">
        <v>-717.5</v>
      </c>
      <c r="I130" s="17">
        <v>-760</v>
      </c>
      <c r="J130" s="16">
        <v>0</v>
      </c>
      <c r="K130" s="16">
        <v>0</v>
      </c>
      <c r="L130" s="15"/>
      <c r="M130" s="15">
        <f t="shared" si="10"/>
        <v>-1477.5</v>
      </c>
      <c r="N130" s="14">
        <f t="shared" si="11"/>
        <v>23522.5</v>
      </c>
    </row>
    <row r="131" spans="1:14" ht="30" x14ac:dyDescent="0.25">
      <c r="A131" s="21" t="s">
        <v>5</v>
      </c>
      <c r="B131" s="20" t="s">
        <v>4</v>
      </c>
      <c r="C131" s="19">
        <v>44774</v>
      </c>
      <c r="D131" s="17" t="s">
        <v>3</v>
      </c>
      <c r="E131" s="18" t="s">
        <v>2</v>
      </c>
      <c r="F131" s="15">
        <v>25000</v>
      </c>
      <c r="G131" s="16">
        <v>0</v>
      </c>
      <c r="H131" s="17">
        <v>-717.5</v>
      </c>
      <c r="I131" s="17">
        <v>-760</v>
      </c>
      <c r="J131" s="16">
        <v>0</v>
      </c>
      <c r="K131" s="16">
        <v>0</v>
      </c>
      <c r="L131" s="15"/>
      <c r="M131" s="15">
        <f t="shared" si="10"/>
        <v>-1477.5</v>
      </c>
      <c r="N131" s="14">
        <f t="shared" si="11"/>
        <v>23522.5</v>
      </c>
    </row>
    <row r="132" spans="1:14" x14ac:dyDescent="0.25">
      <c r="A132" s="13" t="s">
        <v>1</v>
      </c>
      <c r="B132" s="12"/>
      <c r="C132" s="12"/>
      <c r="D132" s="12"/>
      <c r="E132" s="12"/>
      <c r="F132" s="12">
        <f>SUM(F125:F131)</f>
        <v>189400</v>
      </c>
      <c r="G132" s="12"/>
      <c r="H132" s="12">
        <f>SUM(H125:H131)</f>
        <v>-5435.78</v>
      </c>
      <c r="I132" s="12">
        <f>SUM(I125:I131)</f>
        <v>-5757.76</v>
      </c>
      <c r="J132" s="12"/>
      <c r="K132" s="12"/>
      <c r="L132" s="12"/>
      <c r="M132" s="12">
        <f>SUM(M125:M131)</f>
        <v>-11193.54</v>
      </c>
      <c r="N132" s="11">
        <f>SUM(N125:N131)</f>
        <v>178206.46</v>
      </c>
    </row>
    <row r="133" spans="1:14" ht="15.75" thickBot="1" x14ac:dyDescent="0.3">
      <c r="A133" s="10" t="s">
        <v>0</v>
      </c>
      <c r="B133" s="9"/>
      <c r="C133" s="9"/>
      <c r="D133" s="9"/>
      <c r="E133" s="9"/>
      <c r="F133" s="9">
        <f t="shared" ref="F133:N133" si="12">F9+F14+F20+F32+F41+F47+F51+F56+F60+F68+F72+F77+F85+F88+F92+F112+F116+F123+F132</f>
        <v>7792600</v>
      </c>
      <c r="G133" s="9">
        <f t="shared" si="12"/>
        <v>-981174.59</v>
      </c>
      <c r="H133" s="9">
        <f t="shared" si="12"/>
        <v>-215496.84</v>
      </c>
      <c r="I133" s="9">
        <f t="shared" si="12"/>
        <v>-198252.84000000003</v>
      </c>
      <c r="J133" s="9">
        <f t="shared" si="12"/>
        <v>-36298.799999999996</v>
      </c>
      <c r="K133" s="9">
        <f t="shared" si="12"/>
        <v>-20000</v>
      </c>
      <c r="L133" s="9">
        <f t="shared" si="12"/>
        <v>-91949.72</v>
      </c>
      <c r="M133" s="9">
        <f t="shared" si="12"/>
        <v>-1543172.7900000003</v>
      </c>
      <c r="N133" s="8">
        <f t="shared" si="12"/>
        <v>6249427.2099999981</v>
      </c>
    </row>
    <row r="137" spans="1:14" x14ac:dyDescent="0.25">
      <c r="A137" s="2"/>
      <c r="B137" s="2"/>
      <c r="C137" s="4"/>
      <c r="D137" s="4"/>
      <c r="E137" s="2"/>
      <c r="F137" s="2"/>
      <c r="G137" s="2"/>
      <c r="H137" s="2"/>
      <c r="I137" s="2"/>
      <c r="J137" s="2"/>
      <c r="K137" s="2"/>
      <c r="L137" s="2"/>
      <c r="M137" s="2"/>
    </row>
    <row r="138" spans="1:14" x14ac:dyDescent="0.25">
      <c r="A138" s="2"/>
      <c r="B138" s="2"/>
      <c r="C138" s="2"/>
      <c r="D138" s="4"/>
      <c r="E138" s="2"/>
      <c r="F138" s="2"/>
      <c r="G138" s="2"/>
      <c r="I138" s="2"/>
      <c r="J138" s="2"/>
      <c r="K138" s="2"/>
      <c r="L138" s="2"/>
      <c r="M138" s="2"/>
    </row>
    <row r="139" spans="1:14" x14ac:dyDescent="0.25">
      <c r="A139" s="6"/>
      <c r="B139" s="2"/>
      <c r="C139" s="2"/>
      <c r="D139" s="4"/>
      <c r="E139" s="2"/>
      <c r="F139" s="7"/>
      <c r="G139" s="7"/>
      <c r="I139" s="2"/>
      <c r="J139" s="2"/>
      <c r="K139" s="2"/>
      <c r="L139" s="2"/>
      <c r="M139" s="2"/>
    </row>
    <row r="140" spans="1:14" x14ac:dyDescent="0.25">
      <c r="A140" s="2"/>
      <c r="B140" s="2"/>
      <c r="C140" s="2"/>
      <c r="D140" s="4"/>
      <c r="E140" s="2"/>
      <c r="F140" s="2"/>
      <c r="G140" s="2"/>
      <c r="I140" s="2"/>
      <c r="J140" s="2"/>
      <c r="K140" s="2"/>
      <c r="L140" s="2"/>
      <c r="M140" s="3"/>
    </row>
    <row r="141" spans="1:14" x14ac:dyDescent="0.25">
      <c r="A141" s="2"/>
      <c r="B141" s="2"/>
      <c r="C141" s="2"/>
      <c r="D141" s="4"/>
      <c r="E141" s="2"/>
      <c r="F141" s="4"/>
      <c r="G141" s="4"/>
      <c r="I141" s="2"/>
      <c r="J141" s="2"/>
      <c r="K141" s="2"/>
      <c r="L141" s="2"/>
      <c r="M141" s="3"/>
    </row>
    <row r="142" spans="1:14" x14ac:dyDescent="0.25">
      <c r="A142" s="2"/>
      <c r="B142" s="2"/>
      <c r="C142" s="2"/>
      <c r="D142" s="4"/>
      <c r="E142" s="2"/>
      <c r="F142" s="4"/>
      <c r="G142" s="4"/>
      <c r="I142" s="2"/>
      <c r="J142" s="2"/>
      <c r="K142" s="2"/>
      <c r="L142" s="2"/>
      <c r="M142" s="3"/>
    </row>
    <row r="143" spans="1:14" x14ac:dyDescent="0.25">
      <c r="A143" s="2"/>
      <c r="B143" s="2"/>
      <c r="C143" s="2"/>
      <c r="D143" s="4"/>
      <c r="E143" s="2"/>
      <c r="F143" s="4"/>
      <c r="G143" s="4"/>
      <c r="I143" s="2"/>
      <c r="J143" s="2"/>
      <c r="K143" s="2"/>
      <c r="L143" s="2"/>
      <c r="M143" s="3"/>
    </row>
    <row r="144" spans="1:14" x14ac:dyDescent="0.25">
      <c r="A144" s="2"/>
      <c r="B144" s="2"/>
      <c r="C144" s="2"/>
      <c r="D144" s="4"/>
      <c r="E144" s="2"/>
      <c r="F144" s="4"/>
      <c r="G144" s="4"/>
      <c r="I144" s="2"/>
      <c r="J144" s="2"/>
      <c r="K144" s="2"/>
      <c r="L144" s="2"/>
      <c r="M144" s="3"/>
    </row>
    <row r="145" spans="1:13" x14ac:dyDescent="0.25">
      <c r="A145" s="2"/>
      <c r="B145" s="2"/>
      <c r="C145" s="2"/>
      <c r="D145" s="4"/>
      <c r="E145" s="2"/>
      <c r="F145" s="4"/>
      <c r="G145" s="4"/>
      <c r="I145" s="2"/>
      <c r="J145" s="2"/>
      <c r="K145" s="2"/>
      <c r="L145" s="2"/>
      <c r="M145" s="3"/>
    </row>
    <row r="146" spans="1:13" x14ac:dyDescent="0.25">
      <c r="A146" s="2"/>
      <c r="B146" s="2"/>
      <c r="C146" s="2"/>
      <c r="D146" s="4"/>
      <c r="E146" s="2"/>
      <c r="F146" s="3"/>
      <c r="G146" s="3"/>
      <c r="I146" s="2"/>
      <c r="J146" s="2"/>
      <c r="K146" s="2"/>
      <c r="L146" s="2"/>
      <c r="M146" s="2"/>
    </row>
    <row r="147" spans="1:13" x14ac:dyDescent="0.25">
      <c r="A147" s="6"/>
      <c r="B147" s="2"/>
      <c r="C147" s="2"/>
      <c r="D147" s="4"/>
      <c r="E147" s="2"/>
      <c r="F147" s="5"/>
      <c r="G147" s="5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4"/>
      <c r="E148" s="2"/>
      <c r="F148" s="3"/>
      <c r="G148" s="3"/>
      <c r="I148" s="2"/>
      <c r="J148" s="2"/>
      <c r="K148" s="2"/>
      <c r="L148" s="2"/>
      <c r="M148" s="2"/>
    </row>
  </sheetData>
  <sheetProtection algorithmName="SHA-512" hashValue="c0rIMbmFYaGvfZ1Gy7ons82JlJhYApCW2Wzm/NSol3h74zgODTD8Hjswo4jCPKmxwK2wDZrR0a+/UhFWGTz1vw==" saltValue="0C2LKL2n3KYooQ/6Gb6YNQ==" spinCount="100000" sheet="1"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scale="44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F6376E-0A63-4794-BE3E-1D704A3D197E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C2BF534B-9570-45D6-AC2B-7B5A93E2E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3E8661-42E7-471E-877C-AB04F779AD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2023-04-19T18:47:54Z</dcterms:created>
  <dcterms:modified xsi:type="dcterms:W3CDTF">2023-04-19T19:26:24Z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